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wendy_usulv2m\My Tresors\Vlario-data\Vlario-data\vlario\Projecten\Bestekken\Vlario bestek versie 2021\"/>
    </mc:Choice>
  </mc:AlternateContent>
  <xr:revisionPtr revIDLastSave="0" documentId="8_{BE69718D-8D82-419F-BDB9-933CE8B97894}" xr6:coauthVersionLast="47" xr6:coauthVersionMax="47" xr10:uidLastSave="{00000000-0000-0000-0000-000000000000}"/>
  <bookViews>
    <workbookView xWindow="-110" yWindow="-110" windowWidth="22780" windowHeight="14660" xr2:uid="{00000000-000D-0000-FFFF-FFFF00000000}"/>
  </bookViews>
  <sheets>
    <sheet name="Handleiding" sheetId="66" r:id="rId1"/>
    <sheet name="Algemene gegevens" sheetId="61" r:id="rId2"/>
    <sheet name="Project HA" sheetId="9" r:id="rId3"/>
    <sheet name="Project WA" sheetId="63" r:id="rId4"/>
    <sheet name="Project kolk" sheetId="64" r:id="rId5"/>
    <sheet name="huisaansluitingen" sheetId="17" r:id="rId6"/>
    <sheet name="kolkaansluitingen" sheetId="65" r:id="rId7"/>
    <sheet name="keuzelijsten" sheetId="59" r:id="rId8"/>
  </sheets>
  <definedNames>
    <definedName name="_xlnm.Print_Area" localSheetId="1">'Algemene gegevens'!$A$1:$C$52</definedName>
    <definedName name="_xlnm.Print_Area" localSheetId="5">huisaansluitingen!$A$1:$J$72</definedName>
    <definedName name="_xlnm.Print_Area" localSheetId="6">kolkaansluitingen!$A$1:$H$46</definedName>
    <definedName name="huisaansluitingen">'Project HA'!$A$4:$V$28</definedName>
    <definedName name="Print_Area">#REF!</definedName>
    <definedName name="wachtaansluitingen">'Project WA'!$A$6:$W$28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4" l="1"/>
  <c r="C9" i="64"/>
  <c r="C10" i="64"/>
  <c r="C11" i="64"/>
  <c r="C12" i="64"/>
  <c r="C13" i="64"/>
  <c r="C14" i="64"/>
  <c r="C15" i="64"/>
  <c r="C16" i="64"/>
  <c r="C17" i="64"/>
  <c r="C18" i="64"/>
  <c r="C19" i="64"/>
  <c r="C20" i="64"/>
  <c r="C21" i="64"/>
  <c r="C22" i="64"/>
  <c r="C23" i="64"/>
  <c r="C24" i="64"/>
  <c r="C25" i="64"/>
  <c r="C26" i="64"/>
  <c r="C27" i="64"/>
  <c r="C28" i="64"/>
  <c r="C29" i="64"/>
  <c r="C30" i="64"/>
  <c r="C7" i="64"/>
  <c r="C8" i="63" l="1"/>
  <c r="C9" i="63"/>
  <c r="C10" i="63"/>
  <c r="C11" i="63"/>
  <c r="C12" i="63"/>
  <c r="C13" i="63"/>
  <c r="C14" i="63"/>
  <c r="C15" i="63"/>
  <c r="C16" i="63"/>
  <c r="C17" i="63"/>
  <c r="C18" i="63"/>
  <c r="C19" i="63"/>
  <c r="C20" i="63"/>
  <c r="C21" i="63"/>
  <c r="C22" i="63"/>
  <c r="C23" i="63"/>
  <c r="C24" i="63"/>
  <c r="C25" i="63"/>
  <c r="C26" i="63"/>
  <c r="C27" i="63"/>
  <c r="C28" i="63"/>
  <c r="C7" i="63"/>
  <c r="F7" i="61" l="1"/>
  <c r="Q8" i="64" l="1"/>
  <c r="Q7" i="64"/>
  <c r="Q30" i="64"/>
  <c r="Q26" i="64"/>
  <c r="Q22" i="64"/>
  <c r="Q18" i="64"/>
  <c r="Q14" i="64"/>
  <c r="Q10" i="64"/>
  <c r="Q24" i="64"/>
  <c r="Q20" i="64"/>
  <c r="Q12" i="64"/>
  <c r="Q23" i="64"/>
  <c r="Q11" i="64"/>
  <c r="Q29" i="64"/>
  <c r="Q25" i="64"/>
  <c r="Q21" i="64"/>
  <c r="Q17" i="64"/>
  <c r="Q13" i="64"/>
  <c r="Q9" i="64"/>
  <c r="Q28" i="64"/>
  <c r="Q16" i="64"/>
  <c r="Q27" i="64"/>
  <c r="Q19" i="64"/>
  <c r="Q15" i="64"/>
  <c r="V9" i="63"/>
  <c r="V17" i="63"/>
  <c r="V25" i="63"/>
  <c r="V11" i="63"/>
  <c r="V27" i="63"/>
  <c r="V21" i="63"/>
  <c r="V15" i="63"/>
  <c r="V19" i="63"/>
  <c r="V13" i="63"/>
  <c r="V7" i="63"/>
  <c r="V23" i="63"/>
  <c r="E18" i="65"/>
  <c r="E17" i="65"/>
  <c r="E16" i="65"/>
  <c r="L33" i="63"/>
  <c r="E1" i="9"/>
  <c r="Q11" i="63"/>
  <c r="T11" i="63"/>
  <c r="K11" i="63"/>
  <c r="M11" i="63"/>
  <c r="O11" i="63"/>
  <c r="S11" i="63"/>
  <c r="N11" i="63"/>
  <c r="P11" i="63"/>
  <c r="R11" i="63"/>
  <c r="L11" i="63"/>
  <c r="U11" i="63"/>
  <c r="M33" i="63" l="1"/>
  <c r="N33" i="63"/>
  <c r="O33" i="63"/>
  <c r="P33" i="63"/>
  <c r="Q33" i="63"/>
  <c r="R33" i="63"/>
  <c r="S33" i="63"/>
  <c r="K33" i="63"/>
  <c r="E1" i="63" l="1"/>
  <c r="I16" i="17"/>
  <c r="I17" i="17"/>
  <c r="G16" i="17"/>
  <c r="G17" i="17"/>
  <c r="G18" i="17"/>
  <c r="I18" i="17"/>
  <c r="K35" i="9"/>
  <c r="P8" i="63"/>
  <c r="P25" i="63"/>
  <c r="O15" i="63"/>
  <c r="Q19" i="63"/>
  <c r="K16" i="63"/>
  <c r="U21" i="63"/>
  <c r="K24" i="63"/>
  <c r="M10" i="63"/>
  <c r="N9" i="63"/>
  <c r="M20" i="63"/>
  <c r="R24" i="63"/>
  <c r="K23" i="63"/>
  <c r="O23" i="63"/>
  <c r="P18" i="63"/>
  <c r="P23" i="63"/>
  <c r="N10" i="63"/>
  <c r="L17" i="63"/>
  <c r="K20" i="63"/>
  <c r="S26" i="63"/>
  <c r="L21" i="63"/>
  <c r="U20" i="63"/>
  <c r="T16" i="63"/>
  <c r="N27" i="63"/>
  <c r="N22" i="63"/>
  <c r="T18" i="63"/>
  <c r="U18" i="63"/>
  <c r="S13" i="63"/>
  <c r="T26" i="63"/>
  <c r="K7" i="63"/>
  <c r="R10" i="63"/>
  <c r="Q15" i="63"/>
  <c r="U7" i="63"/>
  <c r="U17" i="63"/>
  <c r="M15" i="63"/>
  <c r="L23" i="63"/>
  <c r="S24" i="63"/>
  <c r="P20" i="63"/>
  <c r="U9" i="63"/>
  <c r="P22" i="63"/>
  <c r="K12" i="63"/>
  <c r="R26" i="63"/>
  <c r="O24" i="63"/>
  <c r="U14" i="63"/>
  <c r="U28" i="63"/>
  <c r="S25" i="63"/>
  <c r="O19" i="63"/>
  <c r="U22" i="63"/>
  <c r="R19" i="63"/>
  <c r="K14" i="63"/>
  <c r="P10" i="63"/>
  <c r="M17" i="63"/>
  <c r="L9" i="63"/>
  <c r="Q10" i="63"/>
  <c r="K10" i="63"/>
  <c r="T21" i="63"/>
  <c r="Q16" i="63"/>
  <c r="N17" i="63"/>
  <c r="P13" i="63"/>
  <c r="M12" i="63"/>
  <c r="T20" i="63"/>
  <c r="M25" i="63"/>
  <c r="R12" i="63"/>
  <c r="S18" i="63"/>
  <c r="M19" i="63"/>
  <c r="R23" i="63"/>
  <c r="Q8" i="63"/>
  <c r="M9" i="63"/>
  <c r="P7" i="63"/>
  <c r="K26" i="63"/>
  <c r="O27" i="63"/>
  <c r="S28" i="63"/>
  <c r="L27" i="63"/>
  <c r="T25" i="63"/>
  <c r="K13" i="63"/>
  <c r="L10" i="63"/>
  <c r="Q9" i="63"/>
  <c r="Q23" i="63"/>
  <c r="P9" i="63"/>
  <c r="K19" i="63"/>
  <c r="N15" i="63"/>
  <c r="K27" i="63"/>
  <c r="N14" i="63"/>
  <c r="O17" i="63"/>
  <c r="P12" i="63"/>
  <c r="L19" i="63"/>
  <c r="R8" i="63"/>
  <c r="R22" i="63"/>
  <c r="R27" i="63"/>
  <c r="U27" i="63"/>
  <c r="L26" i="63"/>
  <c r="Q18" i="63"/>
  <c r="K9" i="63"/>
  <c r="Q24" i="63"/>
  <c r="S20" i="63"/>
  <c r="N23" i="63"/>
  <c r="L7" i="63"/>
  <c r="R9" i="63"/>
  <c r="T28" i="63"/>
  <c r="P14" i="63"/>
  <c r="N21" i="63"/>
  <c r="T22" i="63"/>
  <c r="N19" i="63"/>
  <c r="L20" i="63"/>
  <c r="T15" i="63"/>
  <c r="R13" i="63"/>
  <c r="P27" i="63"/>
  <c r="R20" i="63"/>
  <c r="M7" i="63"/>
  <c r="P17" i="63"/>
  <c r="L22" i="63"/>
  <c r="M13" i="63"/>
  <c r="K18" i="63"/>
  <c r="T7" i="63"/>
  <c r="O20" i="63"/>
  <c r="L14" i="63"/>
  <c r="T10" i="63"/>
  <c r="O21" i="63"/>
  <c r="T23" i="63"/>
  <c r="L28" i="63"/>
  <c r="M8" i="63"/>
  <c r="T8" i="63"/>
  <c r="M27" i="63"/>
  <c r="U25" i="63"/>
  <c r="S14" i="63"/>
  <c r="R25" i="63"/>
  <c r="R18" i="63"/>
  <c r="T24" i="63"/>
  <c r="N12" i="63"/>
  <c r="L25" i="63"/>
  <c r="M21" i="63"/>
  <c r="M24" i="63"/>
  <c r="K17" i="63"/>
  <c r="P19" i="63"/>
  <c r="L16" i="63"/>
  <c r="N7" i="63"/>
  <c r="Q22" i="63"/>
  <c r="Q7" i="63"/>
  <c r="T14" i="63"/>
  <c r="O8" i="63"/>
  <c r="T13" i="63"/>
  <c r="K8" i="63"/>
  <c r="L24" i="63"/>
  <c r="S23" i="63"/>
  <c r="S16" i="63"/>
  <c r="T19" i="63"/>
  <c r="P15" i="63"/>
  <c r="O28" i="63"/>
  <c r="U15" i="63"/>
  <c r="U19" i="63"/>
  <c r="R7" i="63"/>
  <c r="S17" i="63"/>
  <c r="U8" i="63"/>
  <c r="N25" i="63"/>
  <c r="U23" i="63"/>
  <c r="N16" i="63"/>
  <c r="R28" i="63"/>
  <c r="U16" i="63"/>
  <c r="M26" i="63"/>
  <c r="P16" i="63"/>
  <c r="S22" i="63"/>
  <c r="N26" i="63"/>
  <c r="T9" i="63"/>
  <c r="R14" i="63"/>
  <c r="R15" i="63"/>
  <c r="N8" i="63"/>
  <c r="Q25" i="63"/>
  <c r="U10" i="63"/>
  <c r="Q26" i="63"/>
  <c r="Q27" i="63"/>
  <c r="S21" i="63"/>
  <c r="U13" i="63"/>
  <c r="M18" i="63"/>
  <c r="N20" i="63"/>
  <c r="O25" i="63"/>
  <c r="O10" i="63"/>
  <c r="S19" i="63"/>
  <c r="K28" i="63"/>
  <c r="P24" i="63"/>
  <c r="S8" i="63"/>
  <c r="L8" i="63"/>
  <c r="K21" i="63"/>
  <c r="O18" i="63"/>
  <c r="L18" i="63"/>
  <c r="T17" i="63"/>
  <c r="N28" i="63"/>
  <c r="Q17" i="63"/>
  <c r="L12" i="63"/>
  <c r="Q28" i="63"/>
  <c r="Q21" i="63"/>
  <c r="S9" i="63"/>
  <c r="L15" i="63"/>
  <c r="K25" i="63"/>
  <c r="U24" i="63"/>
  <c r="S15" i="63"/>
  <c r="S27" i="63"/>
  <c r="S7" i="63"/>
  <c r="O26" i="63"/>
  <c r="M28" i="63"/>
  <c r="Q14" i="63"/>
  <c r="O14" i="63"/>
  <c r="N13" i="63"/>
  <c r="O7" i="63"/>
  <c r="U12" i="63"/>
  <c r="Q12" i="63"/>
  <c r="K22" i="63"/>
  <c r="U26" i="63"/>
  <c r="R17" i="63"/>
  <c r="P26" i="63"/>
  <c r="T12" i="63"/>
  <c r="O22" i="63"/>
  <c r="N18" i="63"/>
  <c r="K15" i="63"/>
  <c r="M23" i="63"/>
  <c r="M22" i="63"/>
  <c r="O12" i="63"/>
  <c r="O16" i="63"/>
  <c r="T27" i="63"/>
  <c r="Q20" i="63"/>
  <c r="O13" i="63"/>
  <c r="M16" i="63"/>
  <c r="R21" i="63"/>
  <c r="P28" i="63"/>
  <c r="M14" i="63"/>
  <c r="S10" i="63"/>
  <c r="Q13" i="63"/>
  <c r="O9" i="63"/>
  <c r="N24" i="63"/>
  <c r="L13" i="63"/>
  <c r="S12" i="63"/>
  <c r="R16" i="63"/>
  <c r="P21" i="63"/>
  <c r="M35" i="9" l="1"/>
  <c r="L35" i="9"/>
  <c r="B4" i="17" l="1"/>
  <c r="N35" i="9" l="1"/>
  <c r="O35" i="9"/>
  <c r="P35" i="9"/>
  <c r="Q35" i="9"/>
  <c r="R35" i="9"/>
  <c r="B3" i="65" l="1"/>
  <c r="B4" i="65"/>
  <c r="B6" i="65"/>
  <c r="B7" i="65"/>
  <c r="B7" i="17" l="1"/>
  <c r="B6" i="17"/>
  <c r="B3" i="17"/>
  <c r="R32" i="63" l="1"/>
  <c r="O32" i="63"/>
  <c r="S32" i="63"/>
  <c r="R31" i="63"/>
  <c r="M31" i="63"/>
  <c r="L32" i="63"/>
  <c r="L31" i="63"/>
  <c r="S31" i="63"/>
  <c r="Q32" i="63"/>
  <c r="N31" i="63"/>
  <c r="P31" i="63"/>
  <c r="N32" i="63"/>
  <c r="K32" i="63"/>
  <c r="Q31" i="63"/>
  <c r="O31" i="63"/>
  <c r="K31" i="63"/>
  <c r="M32" i="63"/>
  <c r="P32" i="63"/>
  <c r="A12" i="63"/>
  <c r="A14" i="63"/>
  <c r="A16" i="63"/>
  <c r="A18" i="63"/>
  <c r="A20" i="63"/>
  <c r="A22" i="63"/>
  <c r="A24" i="63"/>
  <c r="A26" i="63"/>
  <c r="A28" i="63"/>
  <c r="A10" i="63"/>
  <c r="A8" i="63"/>
  <c r="E1" i="64" l="1"/>
  <c r="V7" i="9" l="1"/>
  <c r="V19" i="9"/>
  <c r="V29" i="9"/>
  <c r="V11" i="9"/>
  <c r="V21" i="9"/>
  <c r="V15" i="9"/>
  <c r="V9" i="9"/>
  <c r="V13" i="9"/>
  <c r="V25" i="9"/>
  <c r="V23" i="9"/>
  <c r="V5" i="9"/>
  <c r="V17" i="9"/>
  <c r="V27" i="9"/>
  <c r="R20" i="9"/>
  <c r="U14" i="9"/>
  <c r="P27" i="64"/>
  <c r="K20" i="9"/>
  <c r="O26" i="64"/>
  <c r="K7" i="64"/>
  <c r="T17" i="9"/>
  <c r="R17" i="9"/>
  <c r="N27" i="64"/>
  <c r="Q21" i="9"/>
  <c r="M27" i="64"/>
  <c r="H14" i="64"/>
  <c r="N24" i="64"/>
  <c r="Q15" i="9"/>
  <c r="M8" i="64"/>
  <c r="K28" i="64"/>
  <c r="L10" i="64"/>
  <c r="M19" i="64"/>
  <c r="Q27" i="9"/>
  <c r="O12" i="9"/>
  <c r="K30" i="9"/>
  <c r="T10" i="9"/>
  <c r="K14" i="64"/>
  <c r="M9" i="9"/>
  <c r="T28" i="9"/>
  <c r="M10" i="64"/>
  <c r="S7" i="9"/>
  <c r="Q29" i="9"/>
  <c r="L7" i="64"/>
  <c r="S12" i="9"/>
  <c r="O17" i="64"/>
  <c r="P7" i="64"/>
  <c r="K2" i="9"/>
  <c r="T6" i="9"/>
  <c r="O9" i="9"/>
  <c r="M7" i="9"/>
  <c r="R10" i="9"/>
  <c r="U16" i="9"/>
  <c r="P15" i="64"/>
  <c r="P10" i="9"/>
  <c r="S30" i="9"/>
  <c r="J22" i="64"/>
  <c r="K17" i="64"/>
  <c r="N7" i="64"/>
  <c r="U22" i="9"/>
  <c r="O30" i="64"/>
  <c r="Q19" i="9"/>
  <c r="I24" i="64"/>
  <c r="Q8" i="9"/>
  <c r="L30" i="64"/>
  <c r="U25" i="9"/>
  <c r="L20" i="64"/>
  <c r="K23" i="9"/>
  <c r="K19" i="64"/>
  <c r="N29" i="9"/>
  <c r="N23" i="9"/>
  <c r="J29" i="64"/>
  <c r="O29" i="9"/>
  <c r="L26" i="9"/>
  <c r="L6" i="9"/>
  <c r="K15" i="9"/>
  <c r="S9" i="9"/>
  <c r="I16" i="64"/>
  <c r="O27" i="9"/>
  <c r="N16" i="64"/>
  <c r="M13" i="9"/>
  <c r="O20" i="9"/>
  <c r="P11" i="9"/>
  <c r="U13" i="9"/>
  <c r="K10" i="9"/>
  <c r="N7" i="9"/>
  <c r="P17" i="9"/>
  <c r="H22" i="64"/>
  <c r="Q30" i="9"/>
  <c r="L26" i="64"/>
  <c r="U9" i="9"/>
  <c r="L11" i="64"/>
  <c r="K26" i="9"/>
  <c r="L29" i="9"/>
  <c r="N16" i="9"/>
  <c r="T29" i="9"/>
  <c r="O11" i="64"/>
  <c r="N29" i="64"/>
  <c r="U30" i="9"/>
  <c r="R26" i="9"/>
  <c r="R18" i="9"/>
  <c r="M24" i="9"/>
  <c r="I13" i="64"/>
  <c r="N22" i="9"/>
  <c r="L16" i="9"/>
  <c r="J11" i="64"/>
  <c r="S19" i="9"/>
  <c r="L17" i="9"/>
  <c r="Q11" i="9"/>
  <c r="L27" i="9"/>
  <c r="P20" i="64"/>
  <c r="I25" i="64"/>
  <c r="K27" i="9"/>
  <c r="J23" i="64"/>
  <c r="M14" i="64"/>
  <c r="K9" i="9"/>
  <c r="K12" i="9"/>
  <c r="S24" i="9"/>
  <c r="S13" i="9"/>
  <c r="O28" i="9"/>
  <c r="K13" i="9"/>
  <c r="N11" i="64"/>
  <c r="K28" i="9"/>
  <c r="L13" i="9"/>
  <c r="S22" i="9"/>
  <c r="I27" i="64"/>
  <c r="L30" i="9"/>
  <c r="T12" i="9"/>
  <c r="P9" i="9"/>
  <c r="H29" i="64"/>
  <c r="S20" i="9"/>
  <c r="L12" i="9"/>
  <c r="Q7" i="9"/>
  <c r="O5" i="9"/>
  <c r="L24" i="64"/>
  <c r="L13" i="64"/>
  <c r="Q26" i="9"/>
  <c r="N23" i="64"/>
  <c r="H25" i="64"/>
  <c r="R24" i="9"/>
  <c r="N14" i="9"/>
  <c r="T11" i="9"/>
  <c r="K11" i="64"/>
  <c r="K17" i="9"/>
  <c r="O9" i="64"/>
  <c r="Q16" i="9"/>
  <c r="U11" i="9"/>
  <c r="K7" i="9"/>
  <c r="P30" i="9"/>
  <c r="P12" i="64"/>
  <c r="M11" i="9"/>
  <c r="M10" i="9"/>
  <c r="M17" i="64"/>
  <c r="I29" i="64"/>
  <c r="T24" i="9"/>
  <c r="P22" i="64"/>
  <c r="K21" i="9"/>
  <c r="O10" i="9"/>
  <c r="I28" i="64"/>
  <c r="L18" i="64"/>
  <c r="R22" i="9"/>
  <c r="K13" i="64"/>
  <c r="N12" i="64"/>
  <c r="N19" i="64"/>
  <c r="O21" i="9"/>
  <c r="M15" i="9"/>
  <c r="I17" i="64"/>
  <c r="L21" i="9"/>
  <c r="T20" i="9"/>
  <c r="M22" i="64"/>
  <c r="K11" i="9"/>
  <c r="N9" i="9"/>
  <c r="O10" i="64"/>
  <c r="K27" i="64"/>
  <c r="O16" i="9"/>
  <c r="H17" i="64"/>
  <c r="I23" i="64"/>
  <c r="R27" i="9"/>
  <c r="M20" i="9"/>
  <c r="J30" i="64"/>
  <c r="M5" i="9"/>
  <c r="S10" i="9"/>
  <c r="O13" i="9"/>
  <c r="L10" i="9"/>
  <c r="S8" i="9"/>
  <c r="U17" i="9"/>
  <c r="L18" i="9"/>
  <c r="M29" i="9"/>
  <c r="N18" i="9"/>
  <c r="N28" i="9"/>
  <c r="K22" i="9"/>
  <c r="Q14" i="9"/>
  <c r="Q28" i="9"/>
  <c r="M22" i="9"/>
  <c r="Q17" i="9"/>
  <c r="U21" i="9"/>
  <c r="I22" i="64"/>
  <c r="K24" i="64"/>
  <c r="N6" i="9"/>
  <c r="R13" i="9"/>
  <c r="M21" i="9"/>
  <c r="T5" i="9"/>
  <c r="O22" i="64"/>
  <c r="M8" i="9"/>
  <c r="S11" i="9"/>
  <c r="O23" i="9"/>
  <c r="J21" i="64"/>
  <c r="U27" i="9"/>
  <c r="P19" i="64"/>
  <c r="U28" i="9"/>
  <c r="O18" i="9"/>
  <c r="Q5" i="9"/>
  <c r="O22" i="9"/>
  <c r="J10" i="64"/>
  <c r="K25" i="64"/>
  <c r="T25" i="9"/>
  <c r="P26" i="64"/>
  <c r="L22" i="9"/>
  <c r="R21" i="9"/>
  <c r="U10" i="9"/>
  <c r="R28" i="9"/>
  <c r="I8" i="64"/>
  <c r="N12" i="9"/>
  <c r="L8" i="64"/>
  <c r="N25" i="9"/>
  <c r="P5" i="9"/>
  <c r="N26" i="9"/>
  <c r="O21" i="64"/>
  <c r="L27" i="64"/>
  <c r="U24" i="9"/>
  <c r="T21" i="9"/>
  <c r="O7" i="9"/>
  <c r="S5" i="9"/>
  <c r="T7" i="9"/>
  <c r="I7" i="64"/>
  <c r="N30" i="64"/>
  <c r="O15" i="9"/>
  <c r="K21" i="64"/>
  <c r="R9" i="9"/>
  <c r="H28" i="64"/>
  <c r="I19" i="64"/>
  <c r="P24" i="9"/>
  <c r="K18" i="9"/>
  <c r="T16" i="9"/>
  <c r="P15" i="9"/>
  <c r="Q12" i="9"/>
  <c r="M23" i="64"/>
  <c r="U19" i="9"/>
  <c r="H9" i="64"/>
  <c r="T18" i="9"/>
  <c r="L7" i="9"/>
  <c r="M16" i="9"/>
  <c r="H15" i="64"/>
  <c r="Q20" i="9"/>
  <c r="U26" i="9"/>
  <c r="O12" i="64"/>
  <c r="I9" i="64"/>
  <c r="S14" i="9"/>
  <c r="S28" i="9"/>
  <c r="N26" i="64"/>
  <c r="O25" i="9"/>
  <c r="U20" i="9"/>
  <c r="N21" i="9"/>
  <c r="R12" i="9"/>
  <c r="H10" i="64"/>
  <c r="M19" i="9"/>
  <c r="I20" i="64"/>
  <c r="T8" i="9"/>
  <c r="O28" i="64"/>
  <c r="S17" i="9"/>
  <c r="N24" i="9"/>
  <c r="P14" i="9"/>
  <c r="J27" i="64"/>
  <c r="P11" i="64"/>
  <c r="R5" i="9"/>
  <c r="K15" i="64"/>
  <c r="T23" i="9"/>
  <c r="O24" i="64"/>
  <c r="I11" i="64"/>
  <c r="J9" i="64"/>
  <c r="U12" i="9"/>
  <c r="L24" i="9"/>
  <c r="K14" i="9"/>
  <c r="I26" i="64"/>
  <c r="O8" i="64"/>
  <c r="S23" i="9"/>
  <c r="N15" i="9"/>
  <c r="L19" i="9"/>
  <c r="M7" i="64"/>
  <c r="H18" i="64"/>
  <c r="O20" i="64"/>
  <c r="O13" i="64"/>
  <c r="P24" i="64"/>
  <c r="J19" i="64"/>
  <c r="M13" i="64"/>
  <c r="K16" i="64"/>
  <c r="P6" i="9"/>
  <c r="L14" i="64"/>
  <c r="N20" i="9"/>
  <c r="K5" i="9"/>
  <c r="Q24" i="9"/>
  <c r="P28" i="9"/>
  <c r="P8" i="64"/>
  <c r="T19" i="9"/>
  <c r="P25" i="64"/>
  <c r="H24" i="64"/>
  <c r="U29" i="9"/>
  <c r="N5" i="9"/>
  <c r="U23" i="9"/>
  <c r="P29" i="64"/>
  <c r="N10" i="64"/>
  <c r="O8" i="9"/>
  <c r="J26" i="64"/>
  <c r="N22" i="64"/>
  <c r="P23" i="9"/>
  <c r="M28" i="64"/>
  <c r="L11" i="9"/>
  <c r="N21" i="64"/>
  <c r="U7" i="9"/>
  <c r="S25" i="9"/>
  <c r="K23" i="64"/>
  <c r="N11" i="9"/>
  <c r="N8" i="9"/>
  <c r="Q25" i="9"/>
  <c r="P30" i="64"/>
  <c r="M29" i="64"/>
  <c r="N9" i="64"/>
  <c r="L5" i="9"/>
  <c r="K6" i="9"/>
  <c r="S29" i="9"/>
  <c r="M23" i="9"/>
  <c r="K24" i="9"/>
  <c r="O15" i="64"/>
  <c r="J15" i="64"/>
  <c r="N30" i="9"/>
  <c r="S6" i="9"/>
  <c r="O27" i="64"/>
  <c r="M18" i="64"/>
  <c r="T26" i="9"/>
  <c r="K18" i="64"/>
  <c r="R30" i="9"/>
  <c r="L25" i="9"/>
  <c r="P18" i="64"/>
  <c r="L9" i="9"/>
  <c r="H30" i="64"/>
  <c r="P13" i="9"/>
  <c r="P21" i="9"/>
  <c r="I14" i="64"/>
  <c r="R16" i="9"/>
  <c r="N13" i="9"/>
  <c r="P9" i="64"/>
  <c r="J24" i="64"/>
  <c r="M21" i="64"/>
  <c r="U8" i="9"/>
  <c r="M12" i="9"/>
  <c r="P26" i="9"/>
  <c r="J7" i="64"/>
  <c r="I18" i="64"/>
  <c r="M9" i="64"/>
  <c r="L16" i="64"/>
  <c r="K16" i="9"/>
  <c r="N10" i="9"/>
  <c r="N13" i="64"/>
  <c r="M17" i="9"/>
  <c r="K30" i="64"/>
  <c r="J13" i="64"/>
  <c r="R6" i="9"/>
  <c r="N17" i="9"/>
  <c r="P21" i="64"/>
  <c r="P16" i="9"/>
  <c r="N20" i="64"/>
  <c r="I15" i="64"/>
  <c r="O11" i="9"/>
  <c r="K19" i="9"/>
  <c r="M12" i="64"/>
  <c r="H13" i="64"/>
  <c r="K22" i="64"/>
  <c r="K8" i="9"/>
  <c r="K26" i="64"/>
  <c r="N17" i="64"/>
  <c r="U15" i="9"/>
  <c r="R11" i="9"/>
  <c r="P8" i="9"/>
  <c r="K25" i="9"/>
  <c r="R8" i="9"/>
  <c r="H11" i="64"/>
  <c r="P13" i="64"/>
  <c r="H16" i="64"/>
  <c r="M11" i="64"/>
  <c r="L19" i="64"/>
  <c r="L25" i="64"/>
  <c r="P22" i="9"/>
  <c r="S21" i="9"/>
  <c r="L22" i="64"/>
  <c r="M15" i="64"/>
  <c r="K8" i="64"/>
  <c r="M26" i="64"/>
  <c r="O25" i="64"/>
  <c r="K9" i="64"/>
  <c r="H8" i="64"/>
  <c r="Q18" i="9"/>
  <c r="K10" i="64"/>
  <c r="T13" i="9"/>
  <c r="L15" i="64"/>
  <c r="P20" i="9"/>
  <c r="O26" i="9"/>
  <c r="P16" i="64"/>
  <c r="P28" i="64"/>
  <c r="I12" i="64"/>
  <c r="L23" i="9"/>
  <c r="O14" i="64"/>
  <c r="I10" i="64"/>
  <c r="M30" i="9"/>
  <c r="L21" i="64"/>
  <c r="O7" i="64"/>
  <c r="O17" i="9"/>
  <c r="N28" i="64"/>
  <c r="J20" i="64"/>
  <c r="K29" i="9"/>
  <c r="K20" i="64"/>
  <c r="M27" i="9"/>
  <c r="P18" i="9"/>
  <c r="N25" i="64"/>
  <c r="L23" i="64"/>
  <c r="N19" i="9"/>
  <c r="M20" i="64"/>
  <c r="M30" i="64"/>
  <c r="N8" i="64"/>
  <c r="H20" i="64"/>
  <c r="L15" i="9"/>
  <c r="R29" i="9"/>
  <c r="T27" i="9"/>
  <c r="H7" i="64"/>
  <c r="T9" i="9"/>
  <c r="O16" i="64"/>
  <c r="P10" i="64"/>
  <c r="L28" i="9"/>
  <c r="S15" i="9"/>
  <c r="L8" i="9"/>
  <c r="O29" i="64"/>
  <c r="S18" i="9"/>
  <c r="N18" i="64"/>
  <c r="K12" i="64"/>
  <c r="O23" i="64"/>
  <c r="I30" i="64"/>
  <c r="M16" i="64"/>
  <c r="T30" i="9"/>
  <c r="T14" i="9"/>
  <c r="J18" i="64"/>
  <c r="Q10" i="9"/>
  <c r="J28" i="64"/>
  <c r="S27" i="9"/>
  <c r="U6" i="9"/>
  <c r="J17" i="64"/>
  <c r="L12" i="64"/>
  <c r="H26" i="64"/>
  <c r="R14" i="9"/>
  <c r="Q23" i="9"/>
  <c r="H12" i="64"/>
  <c r="O14" i="9"/>
  <c r="H19" i="64"/>
  <c r="O6" i="9"/>
  <c r="T22" i="9"/>
  <c r="Q9" i="9"/>
  <c r="P14" i="64"/>
  <c r="S16" i="9"/>
  <c r="M28" i="9"/>
  <c r="R7" i="9"/>
  <c r="S26" i="9"/>
  <c r="Q6" i="9"/>
  <c r="L14" i="9"/>
  <c r="M18" i="9"/>
  <c r="O19" i="64"/>
  <c r="U5" i="9"/>
  <c r="U18" i="9"/>
  <c r="P25" i="9"/>
  <c r="J8" i="64"/>
  <c r="P7" i="9"/>
  <c r="K29" i="64"/>
  <c r="M25" i="64"/>
  <c r="O19" i="9"/>
  <c r="M14" i="9"/>
  <c r="J25" i="64"/>
  <c r="J14" i="64"/>
  <c r="N27" i="9"/>
  <c r="N15" i="64"/>
  <c r="P29" i="9"/>
  <c r="P19" i="9"/>
  <c r="L9" i="64"/>
  <c r="P17" i="64"/>
  <c r="Q22" i="9"/>
  <c r="O24" i="9"/>
  <c r="P23" i="64"/>
  <c r="M24" i="64"/>
  <c r="P27" i="9"/>
  <c r="N14" i="64"/>
  <c r="H27" i="64"/>
  <c r="R23" i="9"/>
  <c r="L28" i="64"/>
  <c r="M26" i="9"/>
  <c r="P12" i="9"/>
  <c r="J12" i="64"/>
  <c r="H23" i="64"/>
  <c r="R15" i="9"/>
  <c r="L17" i="64"/>
  <c r="R25" i="9"/>
  <c r="T15" i="9"/>
  <c r="O30" i="9"/>
  <c r="J16" i="64"/>
  <c r="Q13" i="9"/>
  <c r="H21" i="64"/>
  <c r="L20" i="9"/>
  <c r="L29" i="64"/>
  <c r="I21" i="64"/>
  <c r="M25" i="9"/>
  <c r="O18" i="64"/>
  <c r="M6" i="9"/>
  <c r="R19" i="9"/>
  <c r="O34" i="9" l="1"/>
  <c r="I33" i="64"/>
  <c r="K34" i="9"/>
  <c r="N34" i="9"/>
  <c r="N33" i="64"/>
  <c r="N33" i="9"/>
  <c r="O33" i="64"/>
  <c r="R34" i="9"/>
  <c r="P34" i="9"/>
  <c r="L33" i="9"/>
  <c r="R33" i="9"/>
  <c r="O33" i="9"/>
  <c r="P33" i="9"/>
  <c r="K33" i="64"/>
  <c r="L34" i="9"/>
  <c r="H33" i="64"/>
  <c r="M33" i="64"/>
  <c r="L33" i="64"/>
  <c r="K33" i="9"/>
  <c r="M33" i="9"/>
  <c r="J33" i="64"/>
  <c r="M34" i="9"/>
  <c r="Q34" i="9"/>
  <c r="Q3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sis</author>
  </authors>
  <commentList>
    <comment ref="E4" authorId="0" shapeId="0" xr:uid="{00000000-0006-0000-0200-000001000000}">
      <text>
        <r>
          <rPr>
            <sz val="9"/>
            <color indexed="81"/>
            <rFont val="Tahoma"/>
            <family val="2"/>
          </rPr>
          <t xml:space="preserve">HA = huisaansluiting, aangesloten putje
WA = wachtaansluiting, niet aangesloten putje
</t>
        </r>
        <r>
          <rPr>
            <b/>
            <sz val="9"/>
            <color indexed="81"/>
            <rFont val="Tahoma"/>
            <family val="2"/>
          </rPr>
          <t>door aannemer</t>
        </r>
        <r>
          <rPr>
            <sz val="9"/>
            <color indexed="81"/>
            <rFont val="Tahoma"/>
            <family val="2"/>
          </rPr>
          <t>, aan te passen in WA indien nodig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sis</author>
  </authors>
  <commentList>
    <comment ref="E6" authorId="0" shapeId="0" xr:uid="{00000000-0006-0000-0300-000001000000}">
      <text>
        <r>
          <rPr>
            <sz val="9"/>
            <color indexed="81"/>
            <rFont val="Tahoma"/>
            <family val="2"/>
          </rPr>
          <t xml:space="preserve">WA = wachtaansluiting, niet aangesloten putje
HA = huisaansluiting, aangesloten putje
</t>
        </r>
        <r>
          <rPr>
            <b/>
            <sz val="9"/>
            <color indexed="81"/>
            <rFont val="Tahoma"/>
            <family val="2"/>
          </rPr>
          <t>door aannemer</t>
        </r>
        <r>
          <rPr>
            <sz val="9"/>
            <color indexed="81"/>
            <rFont val="Tahoma"/>
            <family val="2"/>
          </rPr>
          <t>, aan te passen in HA indien nodig</t>
        </r>
      </text>
    </comment>
  </commentList>
</comments>
</file>

<file path=xl/sharedStrings.xml><?xml version="1.0" encoding="utf-8"?>
<sst xmlns="http://schemas.openxmlformats.org/spreadsheetml/2006/main" count="2944" uniqueCount="884">
  <si>
    <t>Huisaansluitingsfiche</t>
  </si>
  <si>
    <t>aard water (RWA/DWA/GEM)</t>
  </si>
  <si>
    <t>Datum:</t>
  </si>
  <si>
    <t>RWA</t>
  </si>
  <si>
    <t>m</t>
  </si>
  <si>
    <t>naamgeving fiche</t>
  </si>
  <si>
    <t>DWA</t>
  </si>
  <si>
    <t>BA</t>
  </si>
  <si>
    <t>Equipmentnummer riolering</t>
  </si>
  <si>
    <t>Gemeente:</t>
  </si>
  <si>
    <t>1 document voor RWA en DWA aansluiting</t>
  </si>
  <si>
    <t>gemeentecode</t>
  </si>
  <si>
    <t>GEMNAAM</t>
  </si>
  <si>
    <t>AARTSELAAR</t>
  </si>
  <si>
    <t>AA</t>
  </si>
  <si>
    <t>ARENDONK</t>
  </si>
  <si>
    <t>AR</t>
  </si>
  <si>
    <t>BALEN</t>
  </si>
  <si>
    <t>BORSBEEK</t>
  </si>
  <si>
    <t>BB</t>
  </si>
  <si>
    <t>BERLAAR</t>
  </si>
  <si>
    <t>BE</t>
  </si>
  <si>
    <t>BONHEIDEN</t>
  </si>
  <si>
    <t>BH</t>
  </si>
  <si>
    <t>BORNEM</t>
  </si>
  <si>
    <t>BM</t>
  </si>
  <si>
    <t>BAARLE-HERTOG</t>
  </si>
  <si>
    <t>BN</t>
  </si>
  <si>
    <t>BOOM</t>
  </si>
  <si>
    <t>BO</t>
  </si>
  <si>
    <t>BRASSCHAAT</t>
  </si>
  <si>
    <t>BR</t>
  </si>
  <si>
    <t>BEERSE</t>
  </si>
  <si>
    <t>BS</t>
  </si>
  <si>
    <t>BRECHT</t>
  </si>
  <si>
    <t>BT</t>
  </si>
  <si>
    <t>Boechout-Vremde</t>
  </si>
  <si>
    <t>BV</t>
  </si>
  <si>
    <t>DUFFEL</t>
  </si>
  <si>
    <t>DF</t>
  </si>
  <si>
    <t>DESSEL</t>
  </si>
  <si>
    <t>DS</t>
  </si>
  <si>
    <t>ESSEN</t>
  </si>
  <si>
    <t>ES</t>
  </si>
  <si>
    <t>GROBBENDONK</t>
  </si>
  <si>
    <t>GB</t>
  </si>
  <si>
    <t>GEEL</t>
  </si>
  <si>
    <t>GE</t>
  </si>
  <si>
    <t>HEIST-OP-DEN-BERG</t>
  </si>
  <si>
    <t>HB</t>
  </si>
  <si>
    <t>HERENTHOUT</t>
  </si>
  <si>
    <t>HH</t>
  </si>
  <si>
    <t>HEMIKSEM</t>
  </si>
  <si>
    <t>HM</t>
  </si>
  <si>
    <t>HOOGSTRATEN</t>
  </si>
  <si>
    <t>HO</t>
  </si>
  <si>
    <t>HERENTALS</t>
  </si>
  <si>
    <t>HR</t>
  </si>
  <si>
    <t>HERSELT</t>
  </si>
  <si>
    <t>HS</t>
  </si>
  <si>
    <t>HULSHOUT</t>
  </si>
  <si>
    <t>HU</t>
  </si>
  <si>
    <t>KALMTHOUT</t>
  </si>
  <si>
    <t>KH</t>
  </si>
  <si>
    <t>KASTERLEE</t>
  </si>
  <si>
    <t>KL</t>
  </si>
  <si>
    <t>KAPELLEN</t>
  </si>
  <si>
    <t>KP</t>
  </si>
  <si>
    <t>Kontich-Waarloos</t>
  </si>
  <si>
    <t>KT</t>
  </si>
  <si>
    <t>LAAKDAL</t>
  </si>
  <si>
    <t>LA</t>
  </si>
  <si>
    <t>LILLE</t>
  </si>
  <si>
    <t>LL</t>
  </si>
  <si>
    <t>LIER</t>
  </si>
  <si>
    <t>LR</t>
  </si>
  <si>
    <t>LINT</t>
  </si>
  <si>
    <t>LT</t>
  </si>
  <si>
    <t>MALLE</t>
  </si>
  <si>
    <t>MA</t>
  </si>
  <si>
    <t>MECHELEN</t>
  </si>
  <si>
    <t>ME</t>
  </si>
  <si>
    <t>MEERHOUT</t>
  </si>
  <si>
    <t>MH</t>
  </si>
  <si>
    <t>MOL</t>
  </si>
  <si>
    <t>MO</t>
  </si>
  <si>
    <t>MERKSPLAS</t>
  </si>
  <si>
    <t>MP</t>
  </si>
  <si>
    <t>NIJLEN</t>
  </si>
  <si>
    <t>NI</t>
  </si>
  <si>
    <t>NIEL</t>
  </si>
  <si>
    <t>NL</t>
  </si>
  <si>
    <t>OLEN</t>
  </si>
  <si>
    <t>OO</t>
  </si>
  <si>
    <t>OUD-TURNHOUT</t>
  </si>
  <si>
    <t>OT</t>
  </si>
  <si>
    <t>PUTTE</t>
  </si>
  <si>
    <t>PT</t>
  </si>
  <si>
    <t>RANST</t>
  </si>
  <si>
    <t>RA</t>
  </si>
  <si>
    <t>RETIE</t>
  </si>
  <si>
    <t>RI</t>
  </si>
  <si>
    <t>RIJKEVORSEL</t>
  </si>
  <si>
    <t>RK</t>
  </si>
  <si>
    <t>RUMST</t>
  </si>
  <si>
    <t>RU</t>
  </si>
  <si>
    <t>RAVELS</t>
  </si>
  <si>
    <t>RV</t>
  </si>
  <si>
    <t>SCHILDE</t>
  </si>
  <si>
    <t>SI</t>
  </si>
  <si>
    <t>SCHELLE</t>
  </si>
  <si>
    <t>SL</t>
  </si>
  <si>
    <t>SCHOTEN</t>
  </si>
  <si>
    <t>SO</t>
  </si>
  <si>
    <t>STABROEK</t>
  </si>
  <si>
    <t>ST</t>
  </si>
  <si>
    <t>SINT-KATELIJNE-WAVER</t>
  </si>
  <si>
    <t>SW</t>
  </si>
  <si>
    <t>TURNHOUT</t>
  </si>
  <si>
    <t>TU</t>
  </si>
  <si>
    <t>VORSELAAR</t>
  </si>
  <si>
    <t>VR</t>
  </si>
  <si>
    <t>VOSSELAAR</t>
  </si>
  <si>
    <t>VS</t>
  </si>
  <si>
    <t>WOMMELGEM</t>
  </si>
  <si>
    <t>WG</t>
  </si>
  <si>
    <t>WILLEBROEK</t>
  </si>
  <si>
    <t>WL</t>
  </si>
  <si>
    <t>WESTERLO</t>
  </si>
  <si>
    <t>WO</t>
  </si>
  <si>
    <t>WUUSTWEZEL</t>
  </si>
  <si>
    <t>WU</t>
  </si>
  <si>
    <t>WIJNEGEM</t>
  </si>
  <si>
    <t>WY</t>
  </si>
  <si>
    <t>ZANDHOVEN</t>
  </si>
  <si>
    <t>ZH</t>
  </si>
  <si>
    <t>ZOERSEL</t>
  </si>
  <si>
    <t>ZS</t>
  </si>
  <si>
    <t>PUURS- SINt-AMANDS</t>
  </si>
  <si>
    <t>PU</t>
  </si>
  <si>
    <t>Project gegevens</t>
  </si>
  <si>
    <t>in te vullen door aannemer, voor het runnen van macro's (zie handleiding)</t>
  </si>
  <si>
    <t xml:space="preserve">Projectnaam: </t>
  </si>
  <si>
    <t>Aannemer:</t>
  </si>
  <si>
    <t>Projectnummer:</t>
  </si>
  <si>
    <t xml:space="preserve">Naam aannemer: </t>
  </si>
  <si>
    <t>Werfleider:</t>
  </si>
  <si>
    <t>Aansluitingen bestaande woningen</t>
  </si>
  <si>
    <t>gemeentecode fiche:</t>
  </si>
  <si>
    <t>Straat</t>
  </si>
  <si>
    <t>straat</t>
  </si>
  <si>
    <t>HA</t>
  </si>
  <si>
    <t>diameter
(mm)</t>
  </si>
  <si>
    <t>materiaal
(grès, PVC,PP)</t>
  </si>
  <si>
    <t>Huisnr</t>
  </si>
  <si>
    <t>Wachtaansluitingen voor onbebouwde percelen</t>
  </si>
  <si>
    <t>WA</t>
  </si>
  <si>
    <t>soort
(HA, WA)</t>
  </si>
  <si>
    <t>Z coördinaat</t>
  </si>
  <si>
    <t>Y coördinaat</t>
  </si>
  <si>
    <t>X coördinaat</t>
  </si>
  <si>
    <t xml:space="preserve">=&gt; Door aannemer een plan bij te voegen waar welke wachtaansluiting voorzien is volgens 'volgnummer' </t>
  </si>
  <si>
    <t>Straat
( + eventueel huisnummer)</t>
  </si>
  <si>
    <t>Volgnr.
of
Lot nr.</t>
  </si>
  <si>
    <t>Kolkaansluitingen</t>
  </si>
  <si>
    <t xml:space="preserve">=&gt; Door aannemer een plan bij te voegen waar welke kolkaansluiting voorzien is volgens 'volgnummer' </t>
  </si>
  <si>
    <t>Volgnr.</t>
  </si>
  <si>
    <t>kolk</t>
  </si>
  <si>
    <t>soort</t>
  </si>
  <si>
    <t>Projectnaam:</t>
  </si>
  <si>
    <t>"naam fiche"</t>
  </si>
  <si>
    <t>AL</t>
  </si>
  <si>
    <t>Alken</t>
  </si>
  <si>
    <t>Beerse</t>
  </si>
  <si>
    <t>BD</t>
  </si>
  <si>
    <t>Begijnendijk</t>
  </si>
  <si>
    <t>BK</t>
  </si>
  <si>
    <t>Bekkevoort</t>
  </si>
  <si>
    <t>Beringen</t>
  </si>
  <si>
    <t>BL</t>
  </si>
  <si>
    <t>Bertem</t>
  </si>
  <si>
    <t>Bever</t>
  </si>
  <si>
    <t>Bocholt</t>
  </si>
  <si>
    <t>Boortmeerbeek</t>
  </si>
  <si>
    <t>Borgloon</t>
  </si>
  <si>
    <t>Boutersem</t>
  </si>
  <si>
    <t>Bree</t>
  </si>
  <si>
    <t>DP</t>
  </si>
  <si>
    <t>Diepenbeek</t>
  </si>
  <si>
    <t>DK</t>
  </si>
  <si>
    <t>Diksmuiden</t>
  </si>
  <si>
    <t>DI</t>
  </si>
  <si>
    <t>Dilsen-Stokkem</t>
  </si>
  <si>
    <t>Essen</t>
  </si>
  <si>
    <t>GA</t>
  </si>
  <si>
    <t>Galmaarden</t>
  </si>
  <si>
    <t>Geetbets</t>
  </si>
  <si>
    <t>GK</t>
  </si>
  <si>
    <t>Genk</t>
  </si>
  <si>
    <t>GI</t>
  </si>
  <si>
    <t>Gingelom</t>
  </si>
  <si>
    <t>GS</t>
  </si>
  <si>
    <t>Gistel</t>
  </si>
  <si>
    <t>GL</t>
  </si>
  <si>
    <t>Glabbeek</t>
  </si>
  <si>
    <t>GO</t>
  </si>
  <si>
    <t>Gooik</t>
  </si>
  <si>
    <t>GR</t>
  </si>
  <si>
    <t>Grobbendonk</t>
  </si>
  <si>
    <t>HL</t>
  </si>
  <si>
    <t>Halen</t>
  </si>
  <si>
    <t>Ham</t>
  </si>
  <si>
    <t>HK</t>
  </si>
  <si>
    <t>Harelbeke</t>
  </si>
  <si>
    <t>HT</t>
  </si>
  <si>
    <t>Hasselt</t>
  </si>
  <si>
    <t>HE</t>
  </si>
  <si>
    <t>Hechtel-Eksel</t>
  </si>
  <si>
    <t>Heers</t>
  </si>
  <si>
    <t>HD</t>
  </si>
  <si>
    <t>Herk-De-Stad</t>
  </si>
  <si>
    <t>Herne</t>
  </si>
  <si>
    <t>HP</t>
  </si>
  <si>
    <t>Herstappe</t>
  </si>
  <si>
    <t>HW</t>
  </si>
  <si>
    <t>Hoegaarden</t>
  </si>
  <si>
    <t>Hoeselt</t>
  </si>
  <si>
    <t>HG</t>
  </si>
  <si>
    <t>Hooglede</t>
  </si>
  <si>
    <t>Houthalen-Helchteren</t>
  </si>
  <si>
    <t>Houthulst</t>
  </si>
  <si>
    <t>UL</t>
  </si>
  <si>
    <t>Huldenberg</t>
  </si>
  <si>
    <t>IG</t>
  </si>
  <si>
    <t>Ichtegem</t>
  </si>
  <si>
    <t>IM</t>
  </si>
  <si>
    <t>Ingelmunster</t>
  </si>
  <si>
    <t>IZ</t>
  </si>
  <si>
    <t>Izegem</t>
  </si>
  <si>
    <t>KI</t>
  </si>
  <si>
    <t>Kinrooi</t>
  </si>
  <si>
    <t>KK</t>
  </si>
  <si>
    <t>Koekelare</t>
  </si>
  <si>
    <t>KM</t>
  </si>
  <si>
    <t>Kortemark</t>
  </si>
  <si>
    <t>Kortenaken</t>
  </si>
  <si>
    <t>KO</t>
  </si>
  <si>
    <t>Kortessem</t>
  </si>
  <si>
    <t>Lanaken</t>
  </si>
  <si>
    <t>LN</t>
  </si>
  <si>
    <t>Landen</t>
  </si>
  <si>
    <t>LP</t>
  </si>
  <si>
    <t>Langemark-Poelkapelle</t>
  </si>
  <si>
    <t>Lendelede</t>
  </si>
  <si>
    <t>LE</t>
  </si>
  <si>
    <t>Leopoldsburg</t>
  </si>
  <si>
    <t>LV</t>
  </si>
  <si>
    <t>Lichtervelde</t>
  </si>
  <si>
    <t>IL</t>
  </si>
  <si>
    <t>Lille</t>
  </si>
  <si>
    <t>LI</t>
  </si>
  <si>
    <t>Linter</t>
  </si>
  <si>
    <t>LB</t>
  </si>
  <si>
    <t>Lubbeek</t>
  </si>
  <si>
    <t>LU</t>
  </si>
  <si>
    <t>Lummen</t>
  </si>
  <si>
    <t>Maaseik</t>
  </si>
  <si>
    <t>MM</t>
  </si>
  <si>
    <t>Maasmechelen</t>
  </si>
  <si>
    <t>MT</t>
  </si>
  <si>
    <t>Merchtem</t>
  </si>
  <si>
    <t>Moorslede</t>
  </si>
  <si>
    <t>Nieuwerkerken</t>
  </si>
  <si>
    <t>OU</t>
  </si>
  <si>
    <t>Oudenburg</t>
  </si>
  <si>
    <t>OH</t>
  </si>
  <si>
    <t>Oud-Heverlee</t>
  </si>
  <si>
    <t>OB</t>
  </si>
  <si>
    <t>Oudsbergen</t>
  </si>
  <si>
    <t>PE</t>
  </si>
  <si>
    <t>Peer</t>
  </si>
  <si>
    <t>Pelt</t>
  </si>
  <si>
    <t>PP</t>
  </si>
  <si>
    <t>Pepingen</t>
  </si>
  <si>
    <t>Riemst</t>
  </si>
  <si>
    <t>RO</t>
  </si>
  <si>
    <t>Rotselaar</t>
  </si>
  <si>
    <t>PL</t>
  </si>
  <si>
    <t>Sint-Pieters-Leeuw</t>
  </si>
  <si>
    <t>Sint-Truiden</t>
  </si>
  <si>
    <t>SD</t>
  </si>
  <si>
    <t>Staden</t>
  </si>
  <si>
    <t>Steenokkerzeel</t>
  </si>
  <si>
    <t>TW</t>
  </si>
  <si>
    <t>Tielt-Winge</t>
  </si>
  <si>
    <t>TI</t>
  </si>
  <si>
    <t>Tienen</t>
  </si>
  <si>
    <t>TO</t>
  </si>
  <si>
    <t>Tongeren</t>
  </si>
  <si>
    <t>TH</t>
  </si>
  <si>
    <t>Torhout</t>
  </si>
  <si>
    <t>Voeren</t>
  </si>
  <si>
    <t>Vosselaar</t>
  </si>
  <si>
    <t>ZO</t>
  </si>
  <si>
    <t>Zonhoven</t>
  </si>
  <si>
    <t>ZL</t>
  </si>
  <si>
    <t>Zoutleeuw</t>
  </si>
  <si>
    <t>ZU</t>
  </si>
  <si>
    <t>Zutendaal</t>
  </si>
  <si>
    <t>Straat:</t>
  </si>
  <si>
    <t>Equipmentnr:</t>
  </si>
  <si>
    <t>Gelegen tussen volgende toegangs- en verbindingsputten:</t>
  </si>
  <si>
    <t>Afstand midden stroomafwaartse put tot mof:</t>
  </si>
  <si>
    <t>Beschrijving liggen HA-putje:</t>
  </si>
  <si>
    <t>oprit</t>
  </si>
  <si>
    <t>voortuin</t>
  </si>
  <si>
    <t>berm</t>
  </si>
  <si>
    <t>voetpad</t>
  </si>
  <si>
    <t>fietspad</t>
  </si>
  <si>
    <t>'keuzelijst'</t>
  </si>
  <si>
    <t>Gebruik:</t>
  </si>
  <si>
    <t>Diepte HA-putje/aansluiting tov MV:</t>
  </si>
  <si>
    <t>DWA/GEM</t>
  </si>
  <si>
    <t>Materiaal:</t>
  </si>
  <si>
    <t>mm</t>
  </si>
  <si>
    <t>st</t>
  </si>
  <si>
    <t xml:space="preserve">Mof </t>
  </si>
  <si>
    <t xml:space="preserve">Buis </t>
  </si>
  <si>
    <t>Bocht</t>
  </si>
  <si>
    <t>Y/T-stuk:</t>
  </si>
  <si>
    <t>Krimpmof:</t>
  </si>
  <si>
    <t>Koppelstuk:</t>
  </si>
  <si>
    <t>Reductie:</t>
  </si>
  <si>
    <t>Stop:</t>
  </si>
  <si>
    <t>Andere:</t>
  </si>
  <si>
    <t>HOEVEELHEDEN</t>
  </si>
  <si>
    <t>Aansluitingen bovengrondse regenafvoer (RWA):</t>
  </si>
  <si>
    <t>opmerking</t>
  </si>
  <si>
    <t>Plaats van de aansluiting op de riolering gezien van stroomafwaarts naar stroomopwaarts ( graden):</t>
  </si>
  <si>
    <t>Situatieschets grondplan HA-putje tov perceel:</t>
  </si>
  <si>
    <t>Terugslagklep in HA-putje</t>
  </si>
  <si>
    <t>RWA - infiltratieputje:</t>
  </si>
  <si>
    <t>ja</t>
  </si>
  <si>
    <t>nee</t>
  </si>
  <si>
    <t xml:space="preserve"> ' keuzelijst'</t>
  </si>
  <si>
    <t>RWA aansluiting op opengracht:</t>
  </si>
  <si>
    <t>Diameter buis (mm):</t>
  </si>
  <si>
    <t>ø HA-putje of T-stuk - 1 stuk:</t>
  </si>
  <si>
    <t>90°</t>
  </si>
  <si>
    <t>135°</t>
  </si>
  <si>
    <t>180°</t>
  </si>
  <si>
    <t>225°</t>
  </si>
  <si>
    <t>270°</t>
  </si>
  <si>
    <t>lambert coördinaten - deksel HA-putje</t>
  </si>
  <si>
    <t>01</t>
  </si>
  <si>
    <t>02</t>
  </si>
  <si>
    <t>03</t>
  </si>
  <si>
    <t>04</t>
  </si>
  <si>
    <t>05</t>
  </si>
  <si>
    <t>06</t>
  </si>
  <si>
    <t>07</t>
  </si>
  <si>
    <t>08</t>
  </si>
  <si>
    <t>09</t>
  </si>
  <si>
    <t>Mof
(st)</t>
  </si>
  <si>
    <t>Buis
(m)</t>
  </si>
  <si>
    <t>Bocht
(st)</t>
  </si>
  <si>
    <t>Y/T-stuk
(st)</t>
  </si>
  <si>
    <t>Krimpmof
(st)</t>
  </si>
  <si>
    <t>Koppelstuk
(st)</t>
  </si>
  <si>
    <t>Reductie
(st)</t>
  </si>
  <si>
    <t>Stop
(st)</t>
  </si>
  <si>
    <t>Andere</t>
  </si>
  <si>
    <t>diameter HA-putje of T-stuk
( mm)</t>
  </si>
  <si>
    <t>Terugslag-klep in HA-putje
(ja/nee)</t>
  </si>
  <si>
    <t>Diepte aansluiting tov MV:</t>
  </si>
  <si>
    <t>RWA - infiltratieklok:</t>
  </si>
  <si>
    <t>KOLK aansluiting op opengracht:</t>
  </si>
  <si>
    <t>HOEVEELHEDEN aansluiting</t>
  </si>
  <si>
    <t>TOTAAL hoeveelheden:</t>
  </si>
  <si>
    <t>KOLK</t>
  </si>
  <si>
    <r>
      <t xml:space="preserve">Foto's: </t>
    </r>
    <r>
      <rPr>
        <b/>
        <u/>
        <sz val="12"/>
        <color theme="1"/>
        <rFont val="Calibri"/>
        <family val="2"/>
        <scheme val="minor"/>
      </rPr>
      <t>kolk</t>
    </r>
  </si>
  <si>
    <t>Kolk-aansluitingsfiche</t>
  </si>
  <si>
    <t>afstand RWAputje</t>
  </si>
  <si>
    <t>afstand DWAputje</t>
  </si>
  <si>
    <t>horizontaal:</t>
  </si>
  <si>
    <t>vertikaal:</t>
  </si>
  <si>
    <t>a</t>
  </si>
  <si>
    <t>b</t>
  </si>
  <si>
    <t>c</t>
  </si>
  <si>
    <t>d</t>
  </si>
  <si>
    <t>e</t>
  </si>
  <si>
    <t>f</t>
  </si>
  <si>
    <t>n</t>
  </si>
  <si>
    <t>u</t>
  </si>
  <si>
    <t>v</t>
  </si>
  <si>
    <t>w</t>
  </si>
  <si>
    <t>y</t>
  </si>
  <si>
    <t>z</t>
  </si>
  <si>
    <t>letter</t>
  </si>
  <si>
    <r>
      <t>Foto's:</t>
    </r>
    <r>
      <rPr>
        <b/>
        <u/>
        <sz val="12"/>
        <color theme="1"/>
        <rFont val="Calibri"/>
        <family val="2"/>
        <scheme val="minor"/>
      </rPr>
      <t xml:space="preserve"> RWA</t>
    </r>
  </si>
  <si>
    <r>
      <t xml:space="preserve">Foto's: </t>
    </r>
    <r>
      <rPr>
        <b/>
        <u/>
        <sz val="12"/>
        <color theme="1"/>
        <rFont val="Calibri"/>
        <family val="2"/>
        <scheme val="minor"/>
      </rPr>
      <t>DWA/GEM</t>
    </r>
  </si>
  <si>
    <t>indien bouwlijn = rooilijn; vertikale afstand = van gevel tot HA-putje</t>
  </si>
  <si>
    <t>Naam bouwheer:</t>
  </si>
  <si>
    <t>Naam medeopdrachtgever:</t>
  </si>
  <si>
    <t>in te vullen door rioolbeheerder,  vooralleer deze wordt overgemaakt aan aannemer</t>
  </si>
  <si>
    <t>Rioolbeheerder</t>
  </si>
  <si>
    <t>Naam rioolbeheeder:</t>
  </si>
  <si>
    <t>Bouwheer</t>
  </si>
  <si>
    <t>Medeopdrachtgever</t>
  </si>
  <si>
    <t>g</t>
  </si>
  <si>
    <t>h</t>
  </si>
  <si>
    <t>ja/nee optie</t>
  </si>
  <si>
    <t>afstand DWAputje horizontaal</t>
  </si>
  <si>
    <t>afstand DWAputje vertikaal</t>
  </si>
  <si>
    <t>afstand RWAputje vertikaal</t>
  </si>
  <si>
    <t>afstand RWAputje horizontaal</t>
  </si>
  <si>
    <t>Type aansluiting op hoofdriool:</t>
  </si>
  <si>
    <t>T-buis</t>
  </si>
  <si>
    <t>T-stuk</t>
  </si>
  <si>
    <t>Y-stuk</t>
  </si>
  <si>
    <t>aanboring</t>
  </si>
  <si>
    <t>felxibele aansluiting</t>
  </si>
  <si>
    <t>MANUEEL INVULLEN</t>
  </si>
  <si>
    <t>Huisnr/Volgnr:</t>
  </si>
  <si>
    <t>Volgnr.:</t>
  </si>
  <si>
    <t>1. boring of opening van aansluiting op hoofdriool</t>
  </si>
  <si>
    <t>2. na plaatsing fundering, buizen, hulpstukken en HA-putje, vanaf de aansluitopening richting putje,indien niet alle hulpstukken te zien zijn, 
eventueel ook foto vanuit omgekeerd standpunt</t>
  </si>
  <si>
    <t>3. verbinding tss HAputje en bestaande privé-riool</t>
  </si>
  <si>
    <t>4. zelfde als foto 2, maar met omhulling</t>
  </si>
  <si>
    <t>2. vervolg foto 2</t>
  </si>
  <si>
    <t>2. na plaatsing fundering, buizen, hulpstukken en HA-putje, vanaf de aansluitopening richting putje,indien niet alle hulpstukken te zien zijn, eventueel ook foto vanuit omgekeerd standpunt</t>
  </si>
  <si>
    <t>GEM</t>
  </si>
  <si>
    <t xml:space="preserve"> </t>
  </si>
  <si>
    <t>De bouwheer zal de rioolbeheerder hiervoor tijdig contacteren.</t>
  </si>
  <si>
    <t>Principe:</t>
  </si>
  <si>
    <t>Riopact</t>
  </si>
  <si>
    <t>Pidpa</t>
  </si>
  <si>
    <t xml:space="preserve">Fluvius </t>
  </si>
  <si>
    <t>Farys</t>
  </si>
  <si>
    <t>Aquafin</t>
  </si>
  <si>
    <t>Doelstelling;</t>
  </si>
  <si>
    <r>
      <rPr>
        <b/>
        <sz val="11"/>
        <color theme="1"/>
        <rFont val="Calibri"/>
        <family val="2"/>
        <scheme val="minor"/>
      </rPr>
      <t>Alle blauwe vakken</t>
    </r>
    <r>
      <rPr>
        <sz val="11"/>
        <color theme="1"/>
        <rFont val="Calibri"/>
        <family val="2"/>
        <scheme val="minor"/>
      </rPr>
      <t xml:space="preserve"> dienen </t>
    </r>
    <r>
      <rPr>
        <b/>
        <sz val="11"/>
        <color theme="1"/>
        <rFont val="Calibri"/>
        <family val="2"/>
        <scheme val="minor"/>
      </rPr>
      <t>door de rioolbeheerder ingevuld</t>
    </r>
    <r>
      <rPr>
        <sz val="11"/>
        <color theme="1"/>
        <rFont val="Calibri"/>
        <family val="2"/>
        <scheme val="minor"/>
      </rPr>
      <t xml:space="preserve"> te worden vooraleer deze fiche wordt overgemaakt aan de aannemer.</t>
    </r>
  </si>
  <si>
    <r>
      <rPr>
        <b/>
        <sz val="11"/>
        <color theme="1"/>
        <rFont val="Calibri"/>
        <family val="2"/>
        <scheme val="minor"/>
      </rPr>
      <t>Alle gele vakken</t>
    </r>
    <r>
      <rPr>
        <sz val="11"/>
        <color theme="1"/>
        <rFont val="Calibri"/>
        <family val="2"/>
        <scheme val="minor"/>
      </rPr>
      <t xml:space="preserve"> dienen </t>
    </r>
    <r>
      <rPr>
        <u/>
        <sz val="11"/>
        <color theme="1"/>
        <rFont val="Calibri"/>
        <family val="2"/>
        <scheme val="minor"/>
      </rPr>
      <t>stapsgewijs</t>
    </r>
    <r>
      <rPr>
        <sz val="11"/>
        <color theme="1"/>
        <rFont val="Calibri"/>
        <family val="2"/>
        <scheme val="minor"/>
      </rPr>
      <t xml:space="preserve"> </t>
    </r>
    <r>
      <rPr>
        <b/>
        <sz val="11"/>
        <color theme="1"/>
        <rFont val="Calibri"/>
        <family val="2"/>
        <scheme val="minor"/>
      </rPr>
      <t>door de aannemer</t>
    </r>
    <r>
      <rPr>
        <sz val="11"/>
        <color theme="1"/>
        <rFont val="Calibri"/>
        <family val="2"/>
        <scheme val="minor"/>
      </rPr>
      <t xml:space="preserve"> verder ingevuld te worden.</t>
    </r>
  </si>
  <si>
    <t>1. Tabblad "Algemene gegevens"</t>
  </si>
  <si>
    <t>aannemer</t>
  </si>
  <si>
    <t xml:space="preserve">rioolbeheerder en </t>
  </si>
  <si>
    <t>Actie door :</t>
  </si>
  <si>
    <t>2. Tabblad "Project HA/WA /Klok"</t>
  </si>
  <si>
    <t>Na het draaien van de macro's kan men switchen tussen de verschillende tabbladen, uitleg zie verder.</t>
  </si>
  <si>
    <t>2.1 Tabblad "Project HA"</t>
  </si>
  <si>
    <r>
      <t xml:space="preserve">In deze overzichtslijst worden </t>
    </r>
    <r>
      <rPr>
        <u/>
        <sz val="11"/>
        <color theme="1"/>
        <rFont val="Calibri"/>
        <family val="2"/>
        <scheme val="minor"/>
      </rPr>
      <t>alle bestaande</t>
    </r>
    <r>
      <rPr>
        <sz val="11"/>
        <color theme="1"/>
        <rFont val="Calibri"/>
        <family val="2"/>
        <scheme val="minor"/>
      </rPr>
      <t xml:space="preserve"> woningen/percelen opgenomen.</t>
    </r>
  </si>
  <si>
    <t>rioolbeheerder</t>
  </si>
  <si>
    <t>Bij de start van het project zal de</t>
  </si>
  <si>
    <t>Elk adres wordt twee maal opgenomen in de lijst, eertse maal voor RWA-huisaansluiting en tweede maal voor de DWA-huisaansluiting.</t>
  </si>
  <si>
    <t xml:space="preserve">Indien een woning een tweede DWA- of RWA-huisaansluiting heeft, dient </t>
  </si>
  <si>
    <t>de aannemer</t>
  </si>
  <si>
    <t>2.2 Tabblad "Project WA"</t>
  </si>
  <si>
    <r>
      <t xml:space="preserve">In deze overzichtslijst worden alle (wacht)aansluitingen </t>
    </r>
    <r>
      <rPr>
        <u/>
        <sz val="11"/>
        <color theme="1"/>
        <rFont val="Calibri"/>
        <family val="2"/>
        <scheme val="minor"/>
      </rPr>
      <t xml:space="preserve">voor wachtpercelen </t>
    </r>
    <r>
      <rPr>
        <sz val="11"/>
        <color theme="1"/>
        <rFont val="Calibri"/>
        <family val="2"/>
        <scheme val="minor"/>
      </rPr>
      <t>voorzien, zijnde onbebouwe percelen, weilanden, ...</t>
    </r>
  </si>
  <si>
    <t>voor elk perceel  waarvoor een huisnummer gekend is/ bewoond is, een equipmentnummer aanvullen in de lijst.</t>
  </si>
  <si>
    <t xml:space="preserve">De aannemer </t>
  </si>
  <si>
    <r>
      <t xml:space="preserve">De macro voor de uitrol van de huisaansluitingsfiches pas runnen als </t>
    </r>
    <r>
      <rPr>
        <u/>
        <sz val="11"/>
        <color theme="1"/>
        <rFont val="Calibri"/>
        <family val="2"/>
        <scheme val="minor"/>
      </rPr>
      <t>de lijst volledig</t>
    </r>
    <r>
      <rPr>
        <sz val="11"/>
        <color theme="1"/>
        <rFont val="Calibri"/>
        <family val="2"/>
        <scheme val="minor"/>
      </rPr>
      <t xml:space="preserve"> is!</t>
    </r>
  </si>
  <si>
    <t xml:space="preserve">De gegevens van de diameter en materiaal moet ook vooraf ingevuld worden, door </t>
  </si>
  <si>
    <t>dient hier zelf de lijst vooraf volledig in te vullen vooraleer deze macro gerund wordt;</t>
  </si>
  <si>
    <t>Ook hier worden er per wachtaansluting twee lijnen voorzien, 1x DWA-aansluiting en 1x RWA aansluiting.</t>
  </si>
  <si>
    <t>Deze wachtaansluitingen dienen gewoon numeriek opgesomd te worden en de aanduiding hiervan moet mee opgenomen worden op de asbuilt grondplannen.</t>
  </si>
  <si>
    <r>
      <t xml:space="preserve">In deze overzichtslijst worden </t>
    </r>
    <r>
      <rPr>
        <u/>
        <sz val="11"/>
        <color theme="1"/>
        <rFont val="Calibri"/>
        <family val="2"/>
        <scheme val="minor"/>
      </rPr>
      <t>alle kolkaansluitingen</t>
    </r>
    <r>
      <rPr>
        <sz val="11"/>
        <color theme="1"/>
        <rFont val="Calibri"/>
        <family val="2"/>
        <scheme val="minor"/>
      </rPr>
      <t xml:space="preserve"> bijgehouden.</t>
    </r>
  </si>
  <si>
    <t>2.3 Tabblad "Project kolk"</t>
  </si>
  <si>
    <t>Straatnaam in te vullen (en eventueel huisnummer), alsook gebruikte diameter en materiaal.</t>
  </si>
  <si>
    <t>Straatnaam in te vullen (en mogelijks huisnummer), alsook gebruikte diameter en materiaal.</t>
  </si>
  <si>
    <t>Deze kolkaansluitingen dienen gewoon numeriek opgesomd te worden en de aanduiding hiervan moet mee opgenomen worden op de asbuilt grondplannen.</t>
  </si>
  <si>
    <r>
      <rPr>
        <u/>
        <sz val="11"/>
        <color theme="1"/>
        <rFont val="Calibri"/>
        <family val="2"/>
        <scheme val="minor"/>
      </rPr>
      <t>Verkavelingen</t>
    </r>
    <r>
      <rPr>
        <sz val="11"/>
        <color theme="1"/>
        <rFont val="Calibri"/>
        <family val="2"/>
        <scheme val="minor"/>
      </rPr>
      <t xml:space="preserve"> worden ook onder deze overzichtslijst ingevuld, de aansluitingen worden dan voorzien volgens gekend lotnummer (en niet volgens een eigen volgnummer).</t>
    </r>
  </si>
  <si>
    <t>3. Tabblad "huisaansluiting/klokaansluiting"</t>
  </si>
  <si>
    <t>De oranje velden worden automatisch ingevuld bij het runnen van de macro ifv de ingevulde gegevens op voorgaande tabbladen.</t>
  </si>
  <si>
    <t>4. Tabblad "keuzelijst"</t>
  </si>
  <si>
    <t>Hierin mag men geen aanpassingen doen.</t>
  </si>
  <si>
    <t>Het aanmaken van de fiches</t>
  </si>
  <si>
    <t>Er wordt voorgesteld aan de aannemer om de fiches in fase aan te leveren.</t>
  </si>
  <si>
    <t>Men behoudt het standaard document welk de aannemer bij aanvang van de werken ontvangen, en hij gaat zelf per uitvoeringsfase of per vorderingsstaat, … een aangepaste, ingevulde excel overmaken aan de bouwheer.</t>
  </si>
  <si>
    <t>Men moet eerst de overzichtstabel per fase vervolledigen, alle adressen waarvoor in deze fase een fiches wordt opgemaakt moet in de lijst opgenomen worden.</t>
  </si>
  <si>
    <t>De overige adressen mogen verwijdert worden.</t>
  </si>
  <si>
    <r>
      <t>zelf de bestaande lijnen voor DWA- of RWA-huisaansluiting</t>
    </r>
    <r>
      <rPr>
        <u/>
        <sz val="11"/>
        <color theme="1"/>
        <rFont val="Calibri"/>
        <family val="2"/>
        <scheme val="minor"/>
      </rPr>
      <t xml:space="preserve"> te kopiëren </t>
    </r>
    <r>
      <rPr>
        <sz val="11"/>
        <color theme="1"/>
        <rFont val="Calibri"/>
        <family val="2"/>
        <scheme val="minor"/>
      </rPr>
      <t>in dezelfde lijst.</t>
    </r>
  </si>
  <si>
    <t xml:space="preserve">LET OP: bij het kopiëren van een nieuwe lijn moet er steeds bij het equipmentnr. een letter b genoteerd worden, en bij de 3de aansluiting c, … </t>
  </si>
  <si>
    <t>Er mogen geen symbolen gebruilt worden, anders werkt de marco niet</t>
  </si>
  <si>
    <r>
      <t xml:space="preserve">Ook bij de overzichtslijst </t>
    </r>
    <r>
      <rPr>
        <b/>
        <sz val="11"/>
        <color theme="1"/>
        <rFont val="Calibri"/>
        <family val="2"/>
        <scheme val="minor"/>
      </rPr>
      <t>project kolk</t>
    </r>
    <r>
      <rPr>
        <sz val="11"/>
        <color theme="1"/>
        <rFont val="Calibri"/>
        <family val="2"/>
        <scheme val="minor"/>
      </rPr>
      <t>, dient met extra lijnen te kopiëren en niet bij te voegen owv zelfde reden.</t>
    </r>
  </si>
  <si>
    <t>2. Aanmaak fiches</t>
  </si>
  <si>
    <t>1. Voorbereiding - opmaak van de overzichtslijsten</t>
  </si>
  <si>
    <t>Men dient de gegevens van de diameter en het gebruikte materiaal voor de aansluiting reeds op te nemen in de tabel.</t>
  </si>
  <si>
    <t>Bij deze twee overzichtslijsten dienen de gegevens van de diameter en het gebruikte materiaal voor de aansluiting aangevuld te worden in de tabel.</t>
  </si>
  <si>
    <t>Als de overzichtslijsten volledig zijn aagevuld, kan de marco gerund worden, dit per tabblad.</t>
  </si>
  <si>
    <t>Kies hier " verwijderen":</t>
  </si>
  <si>
    <t>3. Switchen tussen  overzichtslijst en fiche</t>
  </si>
  <si>
    <t>Na het runnen van de macro is er een hyperlink gecreërd tussen de overzichtslijst en fiche zelf, door hierop te klikken kan je snel tussen de verschillende tabbladeren swichten.</t>
  </si>
  <si>
    <t>Hyperlink in de overzichtslijst, onder " equipmentnr":</t>
  </si>
  <si>
    <t>Hyperlink in de fiche, onder "equipmentnr":</t>
  </si>
  <si>
    <t>4. Invullen van de fiche</t>
  </si>
  <si>
    <t>Alle gegevens per huisaansluiting moeten ingevuld worden op de fiche zelf in de gele velden.</t>
  </si>
  <si>
    <t>De gegevens op de fiche zelf in de oranje velden zijn gekopieerd vanuit de overzichtslijst.</t>
  </si>
  <si>
    <t>Sommige velden zijn voorzien van voorgeprogrammeerde 'keuzevelden'.</t>
  </si>
  <si>
    <t>Men dient de juiste letter aan te duiden zodat duidelijk is welke afstand wordt meegedeeld.</t>
  </si>
  <si>
    <t>Velvolgens moet de afstand hierachter genoteerd worden.</t>
  </si>
  <si>
    <t xml:space="preserve">Situatieschets: </t>
  </si>
  <si>
    <t>Foto's:</t>
  </si>
  <si>
    <t>Tijdens 5 verschillende fases dienen deze foto's bijgevoegd te worden, dit volgens beschrijving van het standaardbestek 250 versie 4.1</t>
  </si>
  <si>
    <t>Ook moet er een overzichtsfoto bijgevoegd worden zodat de situering van de aansluiting duidelijk is tov de omgeving.</t>
  </si>
  <si>
    <t>Men kan de foto's openen en een 'knipsel' nemen van deze foto door op "nieuw"te klikken.</t>
  </si>
  <si>
    <t>Na het selecteren hiervan druk je op de knop kopiëren:</t>
  </si>
  <si>
    <t>Andere mogelijk heden zijn er ook om foto's in te voegen, maar het is van belang dat deze met een zeer beperkte grote ( enkele kb) worden ingevoegd.</t>
  </si>
  <si>
    <t>Er wordt verwezen naar het SB250 versie 4,1 voor meer uitleg hierover.</t>
  </si>
  <si>
    <t>Vervolgens ga je op de juiste locatie staan in de fiche waar de foto moet komen en gaat u plakken door vb. de sneltoetsen " Ctrl" + "v" samen ingedrukt te houden.</t>
  </si>
  <si>
    <t>Men kan dan vervolgens nog de grootte van de afbeelding aanpassen.</t>
  </si>
  <si>
    <t>Als alle fiches klaar zijn per fase, dienen deze omgezet te worden naar 1 PDF bestand per adres/fiche.</t>
  </si>
  <si>
    <t>5. Van de fiches PDF bestanden maken</t>
  </si>
  <si>
    <t>Wanneer je de macro oproept wordt de locatie gevraagd waar je de pdf-bestanden wil plaatsen.</t>
  </si>
  <si>
    <t>AAAAA</t>
  </si>
  <si>
    <t>BBBBBBB</t>
  </si>
  <si>
    <r>
      <t xml:space="preserve">Dit zijn </t>
    </r>
    <r>
      <rPr>
        <u/>
        <sz val="11"/>
        <color theme="1"/>
        <rFont val="Calibri"/>
        <family val="2"/>
        <scheme val="minor"/>
      </rPr>
      <t xml:space="preserve">overzichtstabbellen </t>
    </r>
    <r>
      <rPr>
        <sz val="11"/>
        <color theme="1"/>
        <rFont val="Calibri"/>
        <family val="2"/>
        <scheme val="minor"/>
      </rPr>
      <t>van de uit te voeren of geplande huisaansluitingen en klokaansluitingen.</t>
    </r>
  </si>
  <si>
    <t xml:space="preserve">1 uniforme huisaansluitingsfiche voor alle rioolbeheerders in Vlaanderen, op heden zijn volgende instanties akkoord gegaan met deze opmaak </t>
  </si>
  <si>
    <r>
      <rPr>
        <u/>
        <sz val="11"/>
        <color theme="1"/>
        <rFont val="Calibri"/>
        <family val="2"/>
        <scheme val="minor"/>
      </rPr>
      <t xml:space="preserve">Bij de start </t>
    </r>
    <r>
      <rPr>
        <sz val="11"/>
        <color theme="1"/>
        <rFont val="Calibri"/>
        <family val="2"/>
        <scheme val="minor"/>
      </rPr>
      <t xml:space="preserve">van een nieuw weg- en rioleringsproject zal </t>
    </r>
    <r>
      <rPr>
        <u/>
        <sz val="11"/>
        <color theme="1"/>
        <rFont val="Calibri"/>
        <family val="2"/>
        <scheme val="minor"/>
      </rPr>
      <t>de rioolbeheerder</t>
    </r>
    <r>
      <rPr>
        <sz val="11"/>
        <color theme="1"/>
        <rFont val="Calibri"/>
        <family val="2"/>
        <scheme val="minor"/>
      </rPr>
      <t xml:space="preserve"> in de gemeente/stad zorgen voor een deels ingevulde fiche zoals hier voorgesteld wordt.</t>
    </r>
  </si>
  <si>
    <t>Alle oranje vakken worden automatisch ingevuld al dan niet na het runnen van de macro. Hier moet dus niets manueel ingevuld worden.</t>
  </si>
  <si>
    <r>
      <t xml:space="preserve">Hierin moeten </t>
    </r>
    <r>
      <rPr>
        <b/>
        <sz val="11"/>
        <color theme="1"/>
        <rFont val="Calibri"/>
        <family val="2"/>
        <scheme val="minor"/>
      </rPr>
      <t>alle</t>
    </r>
    <r>
      <rPr>
        <sz val="11"/>
        <color theme="1"/>
        <rFont val="Calibri"/>
        <family val="2"/>
        <scheme val="minor"/>
      </rPr>
      <t xml:space="preserve"> algemene gegevens van het project vermeld worden, dit vooraleer de nodige macro's gerund worden.</t>
    </r>
  </si>
  <si>
    <t>Er mogen geen symbolen gebruilt worden, anders werkt de marco niet.</t>
  </si>
  <si>
    <t>Hier wordt er per kolkaansluting één lijn voorzien.</t>
  </si>
  <si>
    <r>
      <t xml:space="preserve">Als men de marco runt, zullen deze tabbladen opgemaakt worden </t>
    </r>
    <r>
      <rPr>
        <u/>
        <sz val="11"/>
        <color theme="1"/>
        <rFont val="Calibri"/>
        <family val="2"/>
        <scheme val="minor"/>
      </rPr>
      <t>per perceel of per kolk aansluiting.</t>
    </r>
  </si>
  <si>
    <t>dient dan de aangemaakte tabbladen in te vullen in de gele velden, de gegevens van de hoeveelheden worden dan gekopieerd naar de overzichtstabel.</t>
  </si>
  <si>
    <t xml:space="preserve">LET OP: bij het kopiëren van een nieuwe lijn moet er steeds bij het equipmentnr. een letter b genoteerd worden voor een tweede aansluiting ( zelfde type) , en bij de 3de aansluiting c, … </t>
  </si>
  <si>
    <r>
      <t xml:space="preserve">Dit is van toepassing voor </t>
    </r>
    <r>
      <rPr>
        <b/>
        <sz val="11"/>
        <color theme="1"/>
        <rFont val="Calibri"/>
        <family val="2"/>
        <scheme val="minor"/>
      </rPr>
      <t>project HA</t>
    </r>
    <r>
      <rPr>
        <sz val="11"/>
        <color theme="1"/>
        <rFont val="Calibri"/>
        <family val="2"/>
        <scheme val="minor"/>
      </rPr>
      <t>, vb. twee DWA aansluiting voor eenzelfde perceel:</t>
    </r>
  </si>
  <si>
    <r>
      <t>Bij de overzichtslijst van</t>
    </r>
    <r>
      <rPr>
        <b/>
        <sz val="11"/>
        <rFont val="Calibri"/>
        <family val="2"/>
        <scheme val="minor"/>
      </rPr>
      <t xml:space="preserve"> project WA</t>
    </r>
    <r>
      <rPr>
        <sz val="11"/>
        <color theme="1"/>
        <rFont val="Calibri"/>
        <family val="2"/>
        <scheme val="minor"/>
      </rPr>
      <t xml:space="preserve">, dient men de lijnen </t>
    </r>
    <r>
      <rPr>
        <u/>
        <sz val="11"/>
        <color theme="1"/>
        <rFont val="Calibri"/>
        <family val="2"/>
        <scheme val="minor"/>
      </rPr>
      <t>te kopiëren</t>
    </r>
    <r>
      <rPr>
        <sz val="11"/>
        <color theme="1"/>
        <rFont val="Calibri"/>
        <family val="2"/>
        <scheme val="minor"/>
      </rPr>
      <t xml:space="preserve"> indien men meerdere lijnen nodig heeft. Nieuwe lijnen bijvoegen kan niet omdat dan de formules niet gekopiëerd worden.</t>
    </r>
  </si>
  <si>
    <t>NOTA: indien een aansluiting gemengd water opvangt en niet alleen afvalwater, dient met het aard van het water te vervangen van DWA naar GEM, dit wordt dan ook zo opgenomen in de totaal hoeveelheden.</t>
  </si>
  <si>
    <t>De macro begint te runnen en op het einde hiervan komt deze pop-up te voorschijn.</t>
  </si>
  <si>
    <t>Alle fiches van de geselecteerde overzichtslijst zijn aangemaakt.</t>
  </si>
  <si>
    <t>NOTA: de macro kan maar 1x gedraaid worden per overzichtslijst ( per bestand). (Er worden onderliggend formulles en gegevens bijgemaakt per tabblad.)</t>
  </si>
  <si>
    <t>Alle hoeveelheden van de gele velden in de fiche, worden automatisch overgenomen in de overzichtslijst. Hieronder wordt de totale hoeveelheid weer gegeven per RWA, DWA en GEM.</t>
  </si>
  <si>
    <t>afhangkelijk van de situatie van het huisaansluitingsputje moet er een afstand meegedeeld worden vanuit een bepaalde grens, zie schets.</t>
  </si>
  <si>
    <t>Er dienen foto's meegeleverd te worden van de DWA of GEM aansluiting en van de RWA aansluiting.</t>
  </si>
  <si>
    <t>Foto's worden niet ingevoegd in het bestand, hierdoor wordt de excel te veel belanst waardoor het bestand vertraagt/te zwaar wordt.</t>
  </si>
  <si>
    <t>Foto's dienen via (vb.) 'knipprogramma' van windows 10 ingevoegd te worden:</t>
  </si>
  <si>
    <t>6. Coördinaten van de huisaansluitingsputjes</t>
  </si>
  <si>
    <t>Op het einde van het project dient de overzichtslijst aangevuld te worden met de x,y,z-coördinaten van het huisaansluitingsputje.</t>
  </si>
  <si>
    <t>Indien en eenuisanasluitingsputje aanwezig is, zijn dit de coördinaten van het midden van het deksle van dit putje,</t>
  </si>
  <si>
    <t>indien er geen putje aanwezig is, maar vb. een rechstreekse aansluiting in een open gracht, dienen de coördianten van deze aansluiting in de gracht genoteerd te worden.</t>
  </si>
  <si>
    <t>Aarschot</t>
  </si>
  <si>
    <t>ARS</t>
  </si>
  <si>
    <t>Anzegem</t>
  </si>
  <si>
    <t>ANZ</t>
  </si>
  <si>
    <t>Deerlijk</t>
  </si>
  <si>
    <t>DEE</t>
  </si>
  <si>
    <t>Eeklo</t>
  </si>
  <si>
    <t>EEK</t>
  </si>
  <si>
    <t>Herzele</t>
  </si>
  <si>
    <t>HRZ</t>
  </si>
  <si>
    <t>Kaprijke</t>
  </si>
  <si>
    <t>KPR</t>
  </si>
  <si>
    <t>Kraainem</t>
  </si>
  <si>
    <t>KRN</t>
  </si>
  <si>
    <t>Kruibeke</t>
  </si>
  <si>
    <t>KRU</t>
  </si>
  <si>
    <t>Laarne</t>
  </si>
  <si>
    <t>LRN</t>
  </si>
  <si>
    <t>Moerbeke-Waas</t>
  </si>
  <si>
    <t>MOE</t>
  </si>
  <si>
    <t>Ninove</t>
  </si>
  <si>
    <t>NIV</t>
  </si>
  <si>
    <t>Opwijk</t>
  </si>
  <si>
    <t>OPW</t>
  </si>
  <si>
    <t>Scherpenheuvel - Zichem</t>
  </si>
  <si>
    <t>SCR</t>
  </si>
  <si>
    <t>Sint-Gillis-Waas</t>
  </si>
  <si>
    <t>SGW</t>
  </si>
  <si>
    <t>Temse</t>
  </si>
  <si>
    <t>TEM</t>
  </si>
  <si>
    <t>Tielt</t>
  </si>
  <si>
    <t>TLT</t>
  </si>
  <si>
    <t>Vleteren</t>
  </si>
  <si>
    <t>VLE</t>
  </si>
  <si>
    <t>Waasmunster</t>
  </si>
  <si>
    <t>WMS</t>
  </si>
  <si>
    <t>Wachtebeke</t>
  </si>
  <si>
    <t>WCB</t>
  </si>
  <si>
    <t>Wezembeek-Oppem</t>
  </si>
  <si>
    <t>WZO</t>
  </si>
  <si>
    <t>Zedelgem</t>
  </si>
  <si>
    <t>ZED</t>
  </si>
  <si>
    <t>Ardooie</t>
  </si>
  <si>
    <t>ARD</t>
  </si>
  <si>
    <t>As</t>
  </si>
  <si>
    <t>AS</t>
  </si>
  <si>
    <t>Assenede</t>
  </si>
  <si>
    <t>ASN</t>
  </si>
  <si>
    <t>Berlare</t>
  </si>
  <si>
    <t>BER</t>
  </si>
  <si>
    <t>Beveren</t>
  </si>
  <si>
    <t>BEV</t>
  </si>
  <si>
    <t>Bierbeek</t>
  </si>
  <si>
    <t>BIE</t>
  </si>
  <si>
    <t>Bilzen</t>
  </si>
  <si>
    <t>BIL</t>
  </si>
  <si>
    <t>Bredene</t>
  </si>
  <si>
    <t>BRE</t>
  </si>
  <si>
    <t>Denderleeuw</t>
  </si>
  <si>
    <t>DEN</t>
  </si>
  <si>
    <t xml:space="preserve">Evergem </t>
  </si>
  <si>
    <t>EVE</t>
  </si>
  <si>
    <t>Geraardsbergen</t>
  </si>
  <si>
    <t>GER</t>
  </si>
  <si>
    <t>Grimbergen</t>
  </si>
  <si>
    <t>GRI</t>
  </si>
  <si>
    <t>Haaltert</t>
  </si>
  <si>
    <t>HAA</t>
  </si>
  <si>
    <t>Hamont-Achel</t>
  </si>
  <si>
    <t>HAM</t>
  </si>
  <si>
    <t>Heusden-Zolder</t>
  </si>
  <si>
    <t>HZO</t>
  </si>
  <si>
    <t>Heuvelland</t>
  </si>
  <si>
    <t>HEU</t>
  </si>
  <si>
    <t>Kappele-op-den-Bos</t>
  </si>
  <si>
    <t>KAP</t>
  </si>
  <si>
    <t>Keerbergen</t>
  </si>
  <si>
    <t>KEE</t>
  </si>
  <si>
    <t>Kortrijk</t>
  </si>
  <si>
    <t>KOR</t>
  </si>
  <si>
    <t>Kuurne</t>
  </si>
  <si>
    <t>KUU</t>
  </si>
  <si>
    <t>Lennik</t>
  </si>
  <si>
    <t>LEN</t>
  </si>
  <si>
    <t>Leuven</t>
  </si>
  <si>
    <t>LEU</t>
  </si>
  <si>
    <t>Lievegem</t>
  </si>
  <si>
    <t>LIE</t>
  </si>
  <si>
    <t>Lochristi</t>
  </si>
  <si>
    <t>LOC</t>
  </si>
  <si>
    <t>Lokeren</t>
  </si>
  <si>
    <t>LOK</t>
  </si>
  <si>
    <t>Lo-Reninge</t>
  </si>
  <si>
    <t>LOR</t>
  </si>
  <si>
    <t>Maldegem</t>
  </si>
  <si>
    <t>MAL</t>
  </si>
  <si>
    <t>Menen</t>
  </si>
  <si>
    <t>MEN</t>
  </si>
  <si>
    <t>Mesen</t>
  </si>
  <si>
    <t>MES</t>
  </si>
  <si>
    <t>Meulebeke</t>
  </si>
  <si>
    <t>MEU</t>
  </si>
  <si>
    <t>Oostrozebeke</t>
  </si>
  <si>
    <t>OOS</t>
  </si>
  <si>
    <t>Roeselare</t>
  </si>
  <si>
    <t>ROE</t>
  </si>
  <si>
    <t>Roosdaal</t>
  </si>
  <si>
    <t>ROO</t>
  </si>
  <si>
    <t>Sint-Laureins</t>
  </si>
  <si>
    <t>SLA</t>
  </si>
  <si>
    <t xml:space="preserve">Sint-Niklaas </t>
  </si>
  <si>
    <t>SNI</t>
  </si>
  <si>
    <t>Spiere-Helkijn</t>
  </si>
  <si>
    <t>SPI</t>
  </si>
  <si>
    <t>Stekene</t>
  </si>
  <si>
    <t>STE</t>
  </si>
  <si>
    <t>Tessenderlo</t>
  </si>
  <si>
    <t>TES</t>
  </si>
  <si>
    <t>Waregem</t>
  </si>
  <si>
    <t>WAR</t>
  </si>
  <si>
    <t>Wellen</t>
  </si>
  <si>
    <t>WEL</t>
  </si>
  <si>
    <t>Wervik</t>
  </si>
  <si>
    <t>WER</t>
  </si>
  <si>
    <t>Wielsbeke</t>
  </si>
  <si>
    <t>WIE</t>
  </si>
  <si>
    <t>Wingene</t>
  </si>
  <si>
    <t>WIN</t>
  </si>
  <si>
    <t>Zele</t>
  </si>
  <si>
    <t>ZEL</t>
  </si>
  <si>
    <t>Zemst</t>
  </si>
  <si>
    <t>ZEM</t>
  </si>
  <si>
    <t>Zonnebeke</t>
  </si>
  <si>
    <t>ZON</t>
  </si>
  <si>
    <t>Zwevegem</t>
  </si>
  <si>
    <t>ZWE</t>
  </si>
  <si>
    <t>leuven</t>
  </si>
  <si>
    <t>NVT</t>
  </si>
  <si>
    <t>x</t>
  </si>
  <si>
    <t>Gemeente</t>
  </si>
  <si>
    <t>Stad/gemeente</t>
  </si>
  <si>
    <t>Provincie</t>
  </si>
  <si>
    <t>watermaatschappij</t>
  </si>
  <si>
    <t>Aalst</t>
  </si>
  <si>
    <t>stad</t>
  </si>
  <si>
    <t>Oost-Vlaanderen</t>
  </si>
  <si>
    <t>Farys (TMVW)</t>
  </si>
  <si>
    <t>Aalter</t>
  </si>
  <si>
    <t>gem.</t>
  </si>
  <si>
    <t>Gemeente (9880- 9881) AquaRio (9910)</t>
  </si>
  <si>
    <t>Vlaams-Brabant</t>
  </si>
  <si>
    <t>De Watergroep (VMW)</t>
  </si>
  <si>
    <t>Riopact-vennoot</t>
  </si>
  <si>
    <t>Aartselaar</t>
  </si>
  <si>
    <t>Antwerpen</t>
  </si>
  <si>
    <t>HidroRio</t>
  </si>
  <si>
    <t>Affligem</t>
  </si>
  <si>
    <t>AquaRio</t>
  </si>
  <si>
    <t>Limburg</t>
  </si>
  <si>
    <t>Inter-aqua</t>
  </si>
  <si>
    <t>Alveringem</t>
  </si>
  <si>
    <t>West-Vlaanderen</t>
  </si>
  <si>
    <t>IWVA</t>
  </si>
  <si>
    <t>Water-link (AWW)</t>
  </si>
  <si>
    <t>Rio-link</t>
  </si>
  <si>
    <t>Arendonk</t>
  </si>
  <si>
    <t>Asse</t>
  </si>
  <si>
    <t>Avelgem</t>
  </si>
  <si>
    <t>Baarle-Hertog</t>
  </si>
  <si>
    <t>Pidpa + Brabant-Water</t>
  </si>
  <si>
    <t>Balen</t>
  </si>
  <si>
    <t>Beernem</t>
  </si>
  <si>
    <t>Infrax West</t>
  </si>
  <si>
    <t>Beersel</t>
  </si>
  <si>
    <t>Riobra</t>
  </si>
  <si>
    <t>Berlaar</t>
  </si>
  <si>
    <t>De Watergroep (VMW) + Water-link (AWW)</t>
  </si>
  <si>
    <t>Blankenberge</t>
  </si>
  <si>
    <t>Boechout</t>
  </si>
  <si>
    <t>Bonheiden</t>
  </si>
  <si>
    <t>Boom</t>
  </si>
  <si>
    <t>Bornem</t>
  </si>
  <si>
    <t>Borsbeek</t>
  </si>
  <si>
    <t>Brakel</t>
  </si>
  <si>
    <t>Brasschaat</t>
  </si>
  <si>
    <t>HidroGem</t>
  </si>
  <si>
    <t>Brecht</t>
  </si>
  <si>
    <t>Brugge</t>
  </si>
  <si>
    <t>Buggenhout</t>
  </si>
  <si>
    <t>Damme</t>
  </si>
  <si>
    <t>De Haan</t>
  </si>
  <si>
    <t>De Panne</t>
  </si>
  <si>
    <t>De Pinte</t>
  </si>
  <si>
    <t>Deinze</t>
  </si>
  <si>
    <t>Dendermonde</t>
  </si>
  <si>
    <t>Dentergem</t>
  </si>
  <si>
    <t>Dessel</t>
  </si>
  <si>
    <t>HidroSan</t>
  </si>
  <si>
    <t>Destelbergen</t>
  </si>
  <si>
    <t>Diest</t>
  </si>
  <si>
    <t>Diksmuide</t>
  </si>
  <si>
    <t>De Watergroep (VMW) + IWVA</t>
  </si>
  <si>
    <t>Dilbeek</t>
  </si>
  <si>
    <t>Drogenbos</t>
  </si>
  <si>
    <t>Duffel</t>
  </si>
  <si>
    <t>Edegem</t>
  </si>
  <si>
    <t>Erpe-Mere</t>
  </si>
  <si>
    <t>IVEG</t>
  </si>
  <si>
    <t>Evergem</t>
  </si>
  <si>
    <t>Gavere</t>
  </si>
  <si>
    <t>Geel</t>
  </si>
  <si>
    <t>Gent</t>
  </si>
  <si>
    <t>Haacht</t>
  </si>
  <si>
    <t>Halle</t>
  </si>
  <si>
    <t>Hamme</t>
  </si>
  <si>
    <t>Heist-op-den-Berg</t>
  </si>
  <si>
    <t>Hemiksem</t>
  </si>
  <si>
    <t>Herent</t>
  </si>
  <si>
    <t>Herentals</t>
  </si>
  <si>
    <t>Herenthout</t>
  </si>
  <si>
    <t>Herk-de-Stad</t>
  </si>
  <si>
    <t>Herselt</t>
  </si>
  <si>
    <t>De Watergroep (VMW) + Farys (TMVW)</t>
  </si>
  <si>
    <t>Hoeilaart</t>
  </si>
  <si>
    <t>Holsbeek</t>
  </si>
  <si>
    <t>Hoogstraten</t>
  </si>
  <si>
    <t>Horebeke</t>
  </si>
  <si>
    <t>Hove</t>
  </si>
  <si>
    <t>Hulshout</t>
  </si>
  <si>
    <t>Ieper</t>
  </si>
  <si>
    <t>Jabbeke</t>
  </si>
  <si>
    <t>Kalmthout</t>
  </si>
  <si>
    <t>Kampenhout</t>
  </si>
  <si>
    <t>Kapellen</t>
  </si>
  <si>
    <t>Kapelle-op-den-Bos</t>
  </si>
  <si>
    <t>Kasterlee</t>
  </si>
  <si>
    <t>Kluisbergen</t>
  </si>
  <si>
    <t>Knokke-Heist</t>
  </si>
  <si>
    <t>AGSO Knokke-Heist</t>
  </si>
  <si>
    <t>Koksijde</t>
  </si>
  <si>
    <t>Kontich</t>
  </si>
  <si>
    <t>Kortenberg</t>
  </si>
  <si>
    <t>Kruisem</t>
  </si>
  <si>
    <t>Laakdal</t>
  </si>
  <si>
    <t>Lebbeke</t>
  </si>
  <si>
    <t>Lede</t>
  </si>
  <si>
    <t>Ledegem</t>
  </si>
  <si>
    <t>Liedekerke</t>
  </si>
  <si>
    <t>Lier</t>
  </si>
  <si>
    <t>Lierde</t>
  </si>
  <si>
    <t>Aquario (9920-9921) Gemeente (9950)</t>
  </si>
  <si>
    <t>Linkebeek</t>
  </si>
  <si>
    <t>Lint</t>
  </si>
  <si>
    <t>Lommel</t>
  </si>
  <si>
    <t>Londerzeel</t>
  </si>
  <si>
    <t>Maarkedal</t>
  </si>
  <si>
    <t>Machelen</t>
  </si>
  <si>
    <t>Malle</t>
  </si>
  <si>
    <t>Mechelen</t>
  </si>
  <si>
    <t>Meerhout</t>
  </si>
  <si>
    <t>Meise</t>
  </si>
  <si>
    <t>Melle</t>
  </si>
  <si>
    <t>Merelbeke</t>
  </si>
  <si>
    <t>Merksplas</t>
  </si>
  <si>
    <t>Middelkerke</t>
  </si>
  <si>
    <t>Moerbeke</t>
  </si>
  <si>
    <t>Mol</t>
  </si>
  <si>
    <t>Mortsel</t>
  </si>
  <si>
    <t>Nazareth</t>
  </si>
  <si>
    <t>Niel</t>
  </si>
  <si>
    <t>Nieuwpoort</t>
  </si>
  <si>
    <t>Nijlen</t>
  </si>
  <si>
    <t>Olen</t>
  </si>
  <si>
    <t>Oostende</t>
  </si>
  <si>
    <t>Oosterzele</t>
  </si>
  <si>
    <t>Oostkamp</t>
  </si>
  <si>
    <t>Oudenaarde</t>
  </si>
  <si>
    <t>Oud-Turnhout</t>
  </si>
  <si>
    <t>Overijse</t>
  </si>
  <si>
    <t>Pittem</t>
  </si>
  <si>
    <t>Poperinge</t>
  </si>
  <si>
    <t>Putte</t>
  </si>
  <si>
    <t>Puurs-Sint-Amands</t>
  </si>
  <si>
    <t>Ranst</t>
  </si>
  <si>
    <t>Ravels</t>
  </si>
  <si>
    <t>Retie</t>
  </si>
  <si>
    <t>Rijkevorsel</t>
  </si>
  <si>
    <t>Ronse</t>
  </si>
  <si>
    <t>Ruiselede</t>
  </si>
  <si>
    <t>Rumst</t>
  </si>
  <si>
    <t>Schelle</t>
  </si>
  <si>
    <t>Scherpenheuvel-Zichem</t>
  </si>
  <si>
    <t>Schilde</t>
  </si>
  <si>
    <t>Schoten</t>
  </si>
  <si>
    <t>Sint-Genesius-Rode</t>
  </si>
  <si>
    <t>Sint-Katelijne-Waver</t>
  </si>
  <si>
    <t>Sint-Lievens-Houtem</t>
  </si>
  <si>
    <t>Sint-Martens-Latem</t>
  </si>
  <si>
    <t>Sint-Niklaas</t>
  </si>
  <si>
    <t>Stabroek</t>
  </si>
  <si>
    <t>Ternat</t>
  </si>
  <si>
    <t>Tervuren</t>
  </si>
  <si>
    <t>Tremelo</t>
  </si>
  <si>
    <t>Turnhout</t>
  </si>
  <si>
    <t>Veurne</t>
  </si>
  <si>
    <t>Vilvoorde</t>
  </si>
  <si>
    <t>Vorselaar</t>
  </si>
  <si>
    <t>Wemmel</t>
  </si>
  <si>
    <t>Westerlo</t>
  </si>
  <si>
    <t>Wetteren</t>
  </si>
  <si>
    <t>Wevelgem</t>
  </si>
  <si>
    <t>Wichelen</t>
  </si>
  <si>
    <t>Wijnegem</t>
  </si>
  <si>
    <t>Willebroek</t>
  </si>
  <si>
    <t>Wommelgem</t>
  </si>
  <si>
    <t>Wortegem-Petegem</t>
  </si>
  <si>
    <t>Wuustwezel</t>
  </si>
  <si>
    <t>Zandhoven</t>
  </si>
  <si>
    <t>Zaventem</t>
  </si>
  <si>
    <t>Zelzate</t>
  </si>
  <si>
    <t>Zoersel</t>
  </si>
  <si>
    <t>Zottegem</t>
  </si>
  <si>
    <t>Zuienkerke</t>
  </si>
  <si>
    <t>Zulte</t>
  </si>
  <si>
    <t>Zwalm</t>
  </si>
  <si>
    <t>Zwijndrecht</t>
  </si>
  <si>
    <t>gem</t>
  </si>
  <si>
    <t xml:space="preserve">ontvangen gegevens </t>
  </si>
  <si>
    <t>gegevens lijst VMM dd. 2020</t>
  </si>
  <si>
    <r>
      <t xml:space="preserve">Per tabblad(HA/WA/kolk) is er bovenaan </t>
    </r>
    <r>
      <rPr>
        <b/>
        <sz val="11"/>
        <color theme="1"/>
        <rFont val="Calibri"/>
        <family val="2"/>
        <scheme val="minor"/>
      </rPr>
      <t>1 knop</t>
    </r>
    <r>
      <rPr>
        <sz val="11"/>
        <color theme="1"/>
        <rFont val="Calibri"/>
        <family val="2"/>
        <scheme val="minor"/>
      </rPr>
      <t xml:space="preserve"> aangemaakt voor het creëren van de fiches, hierop kan men nu drukken voor de fiches aan te maken.</t>
    </r>
  </si>
  <si>
    <t>Dit kan door de macro, "print naar pdf" aan te klikken, deze knop is bovenaan dit tabblad voorzien.</t>
  </si>
  <si>
    <t xml:space="preserve">Er wordt dan van alle nieuwe tabbladen een pdf bestand gemaakt met de juiste bestandsnaam. </t>
  </si>
  <si>
    <t>xx,xxx</t>
  </si>
  <si>
    <t xml:space="preserve">  </t>
  </si>
  <si>
    <r>
      <t xml:space="preserve">Diepte aanboring op hoofdriool tov MV </t>
    </r>
    <r>
      <rPr>
        <sz val="8"/>
        <color theme="1"/>
        <rFont val="Calibri"/>
        <family val="2"/>
        <scheme val="minor"/>
      </rPr>
      <t>(op best. riolering):</t>
    </r>
  </si>
  <si>
    <t>Diepte aanboring op hoofdriool tov MV (op best. riolering):</t>
  </si>
  <si>
    <t>Verduidelijking enkele velden:</t>
  </si>
  <si>
    <t>bij aansluiting op een bestaande riolering, dient hier wel een diepte aangevuld te worden</t>
  </si>
  <si>
    <r>
      <t xml:space="preserve">Diepte aanboring op hoofdriool tov MV </t>
    </r>
    <r>
      <rPr>
        <sz val="8"/>
        <color theme="1"/>
        <rFont val="Calibri"/>
        <family val="2"/>
        <scheme val="minor"/>
      </rPr>
      <t>(op best. riolering)</t>
    </r>
    <r>
      <rPr>
        <sz val="10"/>
        <color theme="1"/>
        <rFont val="Calibri"/>
        <family val="2"/>
        <scheme val="minor"/>
      </rPr>
      <t>:</t>
    </r>
  </si>
  <si>
    <t>5. zelfde als foto 2,  met aangevulde sleuf (op best. riolering):</t>
  </si>
  <si>
    <t>bij aansluiting op een nieuwe riolering, dient hier geen diepte aangevuld te worden</t>
  </si>
  <si>
    <t>bij aansluiting op een nieuwe riolering, dient hier geen foto aangevuld te worden</t>
  </si>
  <si>
    <t>bij aansluiting op een bestaande riolering, dient hier wel een foto aangevuld te worden</t>
  </si>
  <si>
    <t>Foto's volgens vlariobestek 250 versie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</si>
</sst>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u/>
      <sz val="16"/>
      <color theme="1"/>
      <name val="Calibri"/>
      <family val="2"/>
      <scheme val="minor"/>
    </font>
    <font>
      <b/>
      <u/>
      <sz val="11"/>
      <color theme="1"/>
      <name val="Calibri"/>
      <family val="2"/>
      <scheme val="minor"/>
    </font>
    <font>
      <b/>
      <u/>
      <sz val="12"/>
      <color theme="1"/>
      <name val="Calibri"/>
      <family val="2"/>
      <scheme val="minor"/>
    </font>
    <font>
      <b/>
      <u/>
      <sz val="20"/>
      <color theme="1"/>
      <name val="Calibri"/>
      <family val="2"/>
      <scheme val="minor"/>
    </font>
    <font>
      <sz val="9"/>
      <color indexed="81"/>
      <name val="Tahoma"/>
      <family val="2"/>
    </font>
    <font>
      <b/>
      <sz val="9"/>
      <color indexed="81"/>
      <name val="Tahoma"/>
      <family val="2"/>
    </font>
    <font>
      <sz val="11"/>
      <name val="Calibri"/>
      <family val="2"/>
      <scheme val="minor"/>
    </font>
    <font>
      <b/>
      <sz val="12"/>
      <color rgb="FFFF0000"/>
      <name val="Calibri"/>
      <family val="2"/>
      <scheme val="minor"/>
    </font>
    <font>
      <sz val="10"/>
      <name val="Arial"/>
      <family val="2"/>
    </font>
    <font>
      <b/>
      <u/>
      <sz val="10"/>
      <color theme="1"/>
      <name val="Calibri"/>
      <family val="2"/>
      <scheme val="minor"/>
    </font>
    <font>
      <sz val="11"/>
      <color rgb="FFFF0000"/>
      <name val="Calibri"/>
      <family val="2"/>
      <scheme val="minor"/>
    </font>
    <font>
      <sz val="11"/>
      <color rgb="FF00B050"/>
      <name val="Calibri"/>
      <family val="2"/>
      <scheme val="minor"/>
    </font>
    <font>
      <sz val="10"/>
      <name val="Calibri"/>
      <family val="2"/>
      <scheme val="minor"/>
    </font>
    <font>
      <sz val="11"/>
      <color rgb="FF0070C0"/>
      <name val="Calibri"/>
      <family val="2"/>
      <scheme val="minor"/>
    </font>
    <font>
      <strike/>
      <sz val="10"/>
      <color theme="1"/>
      <name val="Calibri"/>
      <family val="2"/>
      <scheme val="minor"/>
    </font>
    <font>
      <sz val="11"/>
      <color theme="5"/>
      <name val="Calibri"/>
      <family val="2"/>
      <scheme val="minor"/>
    </font>
    <font>
      <sz val="11"/>
      <color theme="0"/>
      <name val="Calibri"/>
      <family val="2"/>
      <scheme val="minor"/>
    </font>
    <font>
      <u/>
      <sz val="11"/>
      <color theme="1"/>
      <name val="Calibri"/>
      <family val="2"/>
      <scheme val="minor"/>
    </font>
    <font>
      <b/>
      <u/>
      <sz val="14"/>
      <color theme="1"/>
      <name val="Calibri"/>
      <family val="2"/>
      <scheme val="minor"/>
    </font>
    <font>
      <b/>
      <sz val="11"/>
      <name val="Calibri"/>
      <family val="2"/>
      <scheme val="minor"/>
    </font>
    <font>
      <sz val="11"/>
      <name val="Calibri"/>
      <family val="2"/>
    </font>
    <font>
      <b/>
      <sz val="14"/>
      <color rgb="FF000000"/>
      <name val="Calibri"/>
      <family val="2"/>
    </font>
    <font>
      <sz val="11"/>
      <color rgb="FF000000"/>
      <name val="Calibri"/>
      <family val="2"/>
    </font>
    <font>
      <b/>
      <sz val="12"/>
      <color rgb="FF000000"/>
      <name val="Calibri"/>
      <family val="2"/>
    </font>
    <font>
      <sz val="8"/>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99"/>
        <bgColor indexed="64"/>
      </patternFill>
    </fill>
  </fills>
  <borders count="58">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auto="1"/>
      </top>
      <bottom style="dotted">
        <color auto="1"/>
      </bottom>
      <diagonal/>
    </border>
    <border>
      <left/>
      <right/>
      <top style="mediumDashed">
        <color auto="1"/>
      </top>
      <bottom/>
      <diagonal/>
    </border>
    <border>
      <left/>
      <right/>
      <top style="dashed">
        <color auto="1"/>
      </top>
      <bottom style="dashed">
        <color auto="1"/>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2" fillId="0" borderId="0"/>
  </cellStyleXfs>
  <cellXfs count="285">
    <xf numFmtId="0" fontId="0" fillId="0" borderId="0" xfId="0"/>
    <xf numFmtId="0" fontId="2" fillId="0" borderId="0" xfId="0" applyFont="1"/>
    <xf numFmtId="0" fontId="3" fillId="0" borderId="4" xfId="0" applyFont="1" applyBorder="1"/>
    <xf numFmtId="0" fontId="2" fillId="0" borderId="5" xfId="0" applyFont="1" applyBorder="1"/>
    <xf numFmtId="0" fontId="2" fillId="0" borderId="0" xfId="0" applyFont="1" applyBorder="1"/>
    <xf numFmtId="0" fontId="0" fillId="3" borderId="10" xfId="0" applyFill="1" applyBorder="1"/>
    <xf numFmtId="0" fontId="1" fillId="2" borderId="1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0" xfId="0" applyBorder="1"/>
    <xf numFmtId="0" fontId="1" fillId="2" borderId="18" xfId="0" applyFont="1" applyFill="1" applyBorder="1" applyAlignment="1">
      <alignment horizontal="center" vertical="center" wrapText="1"/>
    </xf>
    <xf numFmtId="0" fontId="5" fillId="0" borderId="0" xfId="0" applyFont="1"/>
    <xf numFmtId="0" fontId="7" fillId="0" borderId="0" xfId="0" applyFont="1"/>
    <xf numFmtId="0" fontId="0" fillId="0" borderId="0" xfId="0"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10" xfId="0" applyFill="1" applyBorder="1"/>
    <xf numFmtId="0" fontId="7" fillId="0" borderId="0" xfId="0" applyFont="1" applyAlignment="1">
      <alignment vertical="center"/>
    </xf>
    <xf numFmtId="0" fontId="0" fillId="0" borderId="0" xfId="0" applyAlignment="1">
      <alignment vertical="center"/>
    </xf>
    <xf numFmtId="0" fontId="0" fillId="3" borderId="3" xfId="0" applyFill="1" applyBorder="1" applyAlignment="1">
      <alignment horizontal="left" vertical="top"/>
    </xf>
    <xf numFmtId="0" fontId="7" fillId="0" borderId="0" xfId="0" applyFont="1" applyAlignment="1">
      <alignment horizontal="center" vertical="center"/>
    </xf>
    <xf numFmtId="0" fontId="0" fillId="0" borderId="0" xfId="0" applyAlignment="1">
      <alignment horizontal="center" vertical="center"/>
    </xf>
    <xf numFmtId="0" fontId="0" fillId="0" borderId="10" xfId="0" applyFill="1" applyBorder="1" applyAlignment="1">
      <alignment horizontal="center" vertical="top"/>
    </xf>
    <xf numFmtId="0" fontId="0" fillId="0" borderId="3" xfId="0" applyFill="1" applyBorder="1" applyAlignment="1">
      <alignment horizontal="center" vertical="top"/>
    </xf>
    <xf numFmtId="0" fontId="11" fillId="0" borderId="0" xfId="0" quotePrefix="1" applyFont="1"/>
    <xf numFmtId="0" fontId="12" fillId="0" borderId="0" xfId="1"/>
    <xf numFmtId="0" fontId="12" fillId="0" borderId="0" xfId="1" applyFill="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wrapText="1"/>
    </xf>
    <xf numFmtId="0" fontId="2" fillId="0" borderId="0" xfId="0" applyFont="1" applyBorder="1" applyAlignment="1">
      <alignment wrapText="1"/>
    </xf>
    <xf numFmtId="0" fontId="2" fillId="0" borderId="0" xfId="0" applyFont="1" applyAlignment="1">
      <alignment wrapText="1"/>
    </xf>
    <xf numFmtId="0" fontId="2" fillId="0" borderId="3" xfId="0" applyFont="1" applyBorder="1" applyAlignment="1">
      <alignment horizontal="left" vertical="center"/>
    </xf>
    <xf numFmtId="0" fontId="2" fillId="0" borderId="0" xfId="0" applyFont="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16" xfId="0" applyFont="1" applyBorder="1" applyAlignment="1">
      <alignment horizontal="right" vertical="center" wrapText="1"/>
    </xf>
    <xf numFmtId="0" fontId="2" fillId="0" borderId="6" xfId="0" applyFont="1" applyBorder="1" applyAlignment="1">
      <alignment horizontal="right" vertical="center" wrapText="1"/>
    </xf>
    <xf numFmtId="0" fontId="3" fillId="0" borderId="4" xfId="0" applyFont="1" applyBorder="1" applyAlignment="1">
      <alignment horizontal="left" vertical="center" wrapText="1"/>
    </xf>
    <xf numFmtId="0" fontId="3" fillId="0" borderId="1" xfId="0" applyFont="1" applyBorder="1"/>
    <xf numFmtId="0" fontId="2" fillId="0" borderId="14" xfId="0" applyFont="1" applyBorder="1" applyAlignment="1">
      <alignment horizontal="left" vertical="center"/>
    </xf>
    <xf numFmtId="0" fontId="10" fillId="0" borderId="0" xfId="0" applyFont="1" applyFill="1"/>
    <xf numFmtId="0" fontId="0" fillId="0" borderId="10" xfId="0" quotePrefix="1" applyFill="1" applyBorder="1" applyAlignment="1">
      <alignment horizontal="center" vertical="top"/>
    </xf>
    <xf numFmtId="0" fontId="0" fillId="0" borderId="3" xfId="0" quotePrefix="1" applyFill="1" applyBorder="1" applyAlignment="1">
      <alignment horizontal="center" vertical="top"/>
    </xf>
    <xf numFmtId="0" fontId="2" fillId="0" borderId="6"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5" xfId="0" applyFont="1" applyFill="1" applyBorder="1" applyAlignment="1">
      <alignment horizontal="left" vertical="center" wrapText="1"/>
    </xf>
    <xf numFmtId="0" fontId="1" fillId="0" borderId="20" xfId="0" applyFont="1" applyFill="1" applyBorder="1"/>
    <xf numFmtId="0" fontId="0" fillId="0" borderId="20" xfId="0" applyBorder="1"/>
    <xf numFmtId="0" fontId="15" fillId="0" borderId="20" xfId="0" applyFont="1" applyBorder="1" applyAlignment="1">
      <alignment horizontal="center"/>
    </xf>
    <xf numFmtId="0" fontId="14" fillId="0" borderId="0" xfId="0" applyFont="1" applyAlignment="1">
      <alignment vertical="center"/>
    </xf>
    <xf numFmtId="0" fontId="14" fillId="0" borderId="0" xfId="0" applyFont="1" applyAlignment="1">
      <alignment horizontal="center"/>
    </xf>
    <xf numFmtId="0" fontId="15" fillId="0" borderId="0" xfId="0" applyFont="1" applyBorder="1" applyAlignment="1">
      <alignment horizontal="center"/>
    </xf>
    <xf numFmtId="0" fontId="1" fillId="0" borderId="0" xfId="0" applyFont="1" applyFill="1" applyBorder="1" applyAlignment="1">
      <alignment horizontal="center" vertical="center" wrapText="1"/>
    </xf>
    <xf numFmtId="0" fontId="0" fillId="0" borderId="0" xfId="0" quotePrefix="1"/>
    <xf numFmtId="0" fontId="0" fillId="0" borderId="0" xfId="0" applyFill="1" applyBorder="1"/>
    <xf numFmtId="0" fontId="0" fillId="0" borderId="21" xfId="0" applyBorder="1"/>
    <xf numFmtId="0" fontId="0" fillId="3" borderId="21" xfId="0" applyFill="1" applyBorder="1"/>
    <xf numFmtId="0" fontId="13" fillId="0" borderId="0" xfId="0" applyFont="1" applyBorder="1" applyAlignment="1">
      <alignment horizontal="center" vertical="center"/>
    </xf>
    <xf numFmtId="0" fontId="0" fillId="0" borderId="0" xfId="0" applyBorder="1" applyAlignment="1">
      <alignment horizontal="center" vertical="center"/>
    </xf>
    <xf numFmtId="0" fontId="13" fillId="0" borderId="1" xfId="0" applyFont="1" applyBorder="1"/>
    <xf numFmtId="0" fontId="13" fillId="0" borderId="0" xfId="0" applyFont="1" applyBorder="1"/>
    <xf numFmtId="0" fontId="2" fillId="0" borderId="23" xfId="0" applyFont="1" applyBorder="1"/>
    <xf numFmtId="0" fontId="3" fillId="0" borderId="5" xfId="0" applyFont="1" applyBorder="1"/>
    <xf numFmtId="0" fontId="3" fillId="0" borderId="0" xfId="0" applyFont="1" applyBorder="1"/>
    <xf numFmtId="0" fontId="2" fillId="0" borderId="26" xfId="0" applyFont="1" applyBorder="1" applyAlignment="1">
      <alignment wrapText="1"/>
    </xf>
    <xf numFmtId="0" fontId="2" fillId="0" borderId="25" xfId="0" applyFont="1" applyBorder="1"/>
    <xf numFmtId="0" fontId="2" fillId="0" borderId="27" xfId="0" applyFont="1" applyBorder="1" applyAlignment="1">
      <alignment wrapText="1"/>
    </xf>
    <xf numFmtId="0" fontId="2" fillId="0" borderId="26" xfId="0" applyFont="1" applyBorder="1"/>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0" fillId="5" borderId="21" xfId="0" applyFill="1" applyBorder="1"/>
    <xf numFmtId="0" fontId="2" fillId="5" borderId="14" xfId="0" applyFont="1" applyFill="1" applyBorder="1" applyAlignment="1">
      <alignment horizontal="right" vertical="center" wrapText="1"/>
    </xf>
    <xf numFmtId="0" fontId="2" fillId="5" borderId="22" xfId="0" applyFont="1" applyFill="1" applyBorder="1" applyAlignment="1">
      <alignment wrapText="1"/>
    </xf>
    <xf numFmtId="0" fontId="2" fillId="5" borderId="22" xfId="0" quotePrefix="1" applyFont="1" applyFill="1" applyBorder="1" applyAlignment="1">
      <alignment horizontal="center" vertical="center" wrapText="1"/>
    </xf>
    <xf numFmtId="0" fontId="2" fillId="5" borderId="24" xfId="0" applyFont="1" applyFill="1" applyBorder="1" applyAlignment="1">
      <alignment wrapText="1"/>
    </xf>
    <xf numFmtId="0" fontId="0" fillId="5" borderId="10" xfId="0" applyFill="1" applyBorder="1"/>
    <xf numFmtId="0" fontId="0" fillId="5" borderId="10" xfId="0" applyFill="1" applyBorder="1" applyAlignment="1">
      <alignment horizontal="center"/>
    </xf>
    <xf numFmtId="0" fontId="0" fillId="5" borderId="2"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3" xfId="0" applyFill="1" applyBorder="1" applyAlignment="1">
      <alignment horizontal="center"/>
    </xf>
    <xf numFmtId="0" fontId="0" fillId="5" borderId="14"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applyAlignment="1">
      <alignment horizontal="center"/>
    </xf>
    <xf numFmtId="0" fontId="0" fillId="5" borderId="37" xfId="0" applyFill="1" applyBorder="1" applyAlignment="1">
      <alignment horizontal="center"/>
    </xf>
    <xf numFmtId="0" fontId="10" fillId="5" borderId="10" xfId="0" applyFont="1" applyFill="1" applyBorder="1"/>
    <xf numFmtId="0" fontId="17" fillId="0" borderId="20" xfId="0" applyFont="1" applyBorder="1" applyAlignment="1">
      <alignment vertical="center"/>
    </xf>
    <xf numFmtId="0" fontId="17" fillId="0" borderId="20" xfId="0" applyFont="1" applyBorder="1"/>
    <xf numFmtId="0" fontId="17" fillId="0" borderId="20" xfId="0" applyFont="1" applyBorder="1" applyAlignment="1">
      <alignment horizontal="center"/>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38" xfId="0" applyFont="1" applyBorder="1" applyAlignment="1">
      <alignment horizontal="left" vertical="center" wrapText="1"/>
    </xf>
    <xf numFmtId="0" fontId="2" fillId="5" borderId="4" xfId="0" applyFont="1" applyFill="1" applyBorder="1" applyAlignment="1">
      <alignment horizontal="right" vertical="center" wrapText="1"/>
    </xf>
    <xf numFmtId="0" fontId="0" fillId="4" borderId="10" xfId="0" applyFill="1" applyBorder="1" applyAlignment="1">
      <alignment horizontal="center"/>
    </xf>
    <xf numFmtId="0" fontId="0" fillId="4" borderId="36" xfId="0" applyFill="1" applyBorder="1" applyAlignment="1">
      <alignment horizontal="center"/>
    </xf>
    <xf numFmtId="0" fontId="0" fillId="4" borderId="44" xfId="0" applyFill="1" applyBorder="1" applyAlignment="1">
      <alignment horizontal="center"/>
    </xf>
    <xf numFmtId="0" fontId="0" fillId="4" borderId="3" xfId="0" applyFill="1" applyBorder="1" applyAlignment="1">
      <alignment horizontal="center"/>
    </xf>
    <xf numFmtId="0" fontId="19" fillId="0" borderId="0" xfId="0" applyFont="1" applyAlignment="1">
      <alignment vertical="center"/>
    </xf>
    <xf numFmtId="0" fontId="19" fillId="0" borderId="0" xfId="0" applyFont="1" applyAlignment="1">
      <alignment horizontal="center"/>
    </xf>
    <xf numFmtId="0" fontId="19" fillId="0" borderId="0" xfId="0" applyFont="1" applyAlignment="1">
      <alignment horizontal="center" vertical="center"/>
    </xf>
    <xf numFmtId="0" fontId="0" fillId="0" borderId="0" xfId="0" applyAlignment="1"/>
    <xf numFmtId="0" fontId="0" fillId="0" borderId="0" xfId="0"/>
    <xf numFmtId="0" fontId="0" fillId="0" borderId="0" xfId="0"/>
    <xf numFmtId="0" fontId="2" fillId="0" borderId="5" xfId="0" applyFont="1" applyBorder="1" applyAlignment="1">
      <alignment horizontal="right" vertical="center" wrapText="1"/>
    </xf>
    <xf numFmtId="0" fontId="2" fillId="0" borderId="5" xfId="0" applyFont="1" applyBorder="1" applyAlignment="1">
      <alignment horizontal="center" vertical="center" wrapText="1"/>
    </xf>
    <xf numFmtId="0" fontId="2" fillId="0" borderId="2" xfId="0" applyFont="1" applyBorder="1" applyAlignment="1">
      <alignment horizontal="left" vertical="center"/>
    </xf>
    <xf numFmtId="0" fontId="2" fillId="0" borderId="8" xfId="0" applyFont="1" applyBorder="1" applyAlignment="1">
      <alignment horizontal="left" vertical="center"/>
    </xf>
    <xf numFmtId="0" fontId="13" fillId="0" borderId="8" xfId="0" applyFont="1" applyBorder="1" applyAlignment="1">
      <alignment horizontal="center" vertical="center" wrapText="1"/>
    </xf>
    <xf numFmtId="0" fontId="0" fillId="0" borderId="8" xfId="0" applyBorder="1" applyAlignment="1">
      <alignment horizontal="center" vertical="center" wrapText="1"/>
    </xf>
    <xf numFmtId="0" fontId="2" fillId="0" borderId="8" xfId="0" applyFont="1" applyBorder="1" applyAlignment="1">
      <alignment horizontal="right" vertical="center"/>
    </xf>
    <xf numFmtId="0" fontId="2" fillId="0" borderId="5" xfId="0" applyFont="1" applyFill="1" applyBorder="1" applyAlignment="1">
      <alignment vertical="center" wrapText="1"/>
    </xf>
    <xf numFmtId="0" fontId="2" fillId="0" borderId="4" xfId="0" applyFont="1" applyBorder="1"/>
    <xf numFmtId="0" fontId="20" fillId="0" borderId="0" xfId="0" applyFont="1" applyAlignment="1">
      <alignment horizontal="center"/>
    </xf>
    <xf numFmtId="0" fontId="2" fillId="0" borderId="14" xfId="0" applyFont="1" applyBorder="1" applyAlignment="1">
      <alignment horizontal="left" vertical="center" wrapText="1"/>
    </xf>
    <xf numFmtId="0" fontId="13" fillId="0" borderId="15" xfId="0" applyFont="1" applyBorder="1" applyAlignment="1">
      <alignment horizontal="center" vertical="center" wrapText="1"/>
    </xf>
    <xf numFmtId="0" fontId="0" fillId="0" borderId="15" xfId="0"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Fill="1" applyBorder="1" applyAlignment="1">
      <alignment horizontal="left" vertical="center" wrapText="1"/>
    </xf>
    <xf numFmtId="0" fontId="2" fillId="5" borderId="14" xfId="0" applyFont="1" applyFill="1" applyBorder="1" applyAlignment="1">
      <alignment vertical="center" wrapText="1"/>
    </xf>
    <xf numFmtId="0" fontId="2" fillId="0" borderId="47" xfId="0" applyFont="1" applyBorder="1" applyAlignment="1">
      <alignment wrapText="1"/>
    </xf>
    <xf numFmtId="0" fontId="2" fillId="5" borderId="48" xfId="0" applyFont="1" applyFill="1" applyBorder="1" applyAlignment="1">
      <alignment wrapText="1"/>
    </xf>
    <xf numFmtId="0" fontId="2" fillId="0" borderId="50" xfId="0" applyFont="1" applyBorder="1"/>
    <xf numFmtId="0" fontId="2" fillId="0" borderId="51" xfId="0" applyFont="1" applyBorder="1"/>
    <xf numFmtId="0" fontId="2" fillId="0" borderId="50" xfId="0" applyFont="1" applyBorder="1" applyAlignment="1">
      <alignment wrapText="1"/>
    </xf>
    <xf numFmtId="0" fontId="2" fillId="5" borderId="49" xfId="0" applyFont="1" applyFill="1" applyBorder="1" applyAlignment="1">
      <alignment wrapText="1"/>
    </xf>
    <xf numFmtId="0" fontId="2" fillId="0" borderId="43" xfId="0" applyFont="1" applyBorder="1"/>
    <xf numFmtId="0" fontId="2" fillId="0" borderId="0" xfId="0" applyFont="1" applyBorder="1" applyAlignment="1">
      <alignment vertical="center"/>
    </xf>
    <xf numFmtId="0" fontId="0" fillId="0" borderId="5" xfId="0" applyBorder="1" applyAlignment="1">
      <alignment horizontal="center" vertical="center" wrapText="1"/>
    </xf>
    <xf numFmtId="0" fontId="0" fillId="0" borderId="0" xfId="0"/>
    <xf numFmtId="0" fontId="0" fillId="3" borderId="0" xfId="0" applyFill="1" applyBorder="1"/>
    <xf numFmtId="0" fontId="0" fillId="3" borderId="0" xfId="0" applyFill="1"/>
    <xf numFmtId="0" fontId="0" fillId="5" borderId="0" xfId="0" applyFill="1"/>
    <xf numFmtId="0" fontId="22" fillId="0" borderId="0" xfId="0" applyFont="1"/>
    <xf numFmtId="0" fontId="6" fillId="0" borderId="0" xfId="0" applyFont="1"/>
    <xf numFmtId="0" fontId="14" fillId="0" borderId="0" xfId="0" applyFont="1"/>
    <xf numFmtId="0" fontId="0" fillId="4" borderId="0" xfId="0" applyFill="1"/>
    <xf numFmtId="0" fontId="0" fillId="0" borderId="0" xfId="0"/>
    <xf numFmtId="0" fontId="10" fillId="0" borderId="0" xfId="0" applyFont="1"/>
    <xf numFmtId="0" fontId="0" fillId="0" borderId="0" xfId="0"/>
    <xf numFmtId="0" fontId="23" fillId="0" borderId="0" xfId="0" applyFont="1"/>
    <xf numFmtId="0" fontId="21" fillId="0" borderId="0" xfId="0" applyFont="1"/>
    <xf numFmtId="0" fontId="0" fillId="0" borderId="1" xfId="0" applyBorder="1"/>
    <xf numFmtId="0" fontId="0" fillId="0" borderId="0" xfId="0" applyFill="1"/>
    <xf numFmtId="0" fontId="0" fillId="0" borderId="0" xfId="0" applyFill="1" applyAlignment="1">
      <alignment readingOrder="1"/>
    </xf>
    <xf numFmtId="0" fontId="24" fillId="0" borderId="0" xfId="0" applyFont="1" applyFill="1" applyBorder="1" applyAlignment="1">
      <alignment horizontal="left" readingOrder="1"/>
    </xf>
    <xf numFmtId="0" fontId="0" fillId="0" borderId="44" xfId="0" applyBorder="1" applyAlignment="1">
      <alignment horizontal="center"/>
    </xf>
    <xf numFmtId="0" fontId="0" fillId="0" borderId="0" xfId="0"/>
    <xf numFmtId="0" fontId="1" fillId="0" borderId="0" xfId="0" applyFont="1"/>
    <xf numFmtId="0" fontId="0" fillId="0" borderId="3" xfId="0" quotePrefix="1" applyBorder="1"/>
    <xf numFmtId="0" fontId="1" fillId="2" borderId="52" xfId="0" applyFont="1" applyFill="1" applyBorder="1" applyAlignment="1">
      <alignment horizontal="center" vertical="center" wrapText="1"/>
    </xf>
    <xf numFmtId="0" fontId="0" fillId="4" borderId="53" xfId="0" applyFill="1" applyBorder="1" applyAlignment="1">
      <alignment horizontal="center"/>
    </xf>
    <xf numFmtId="0" fontId="0" fillId="4" borderId="14" xfId="0" applyFill="1" applyBorder="1" applyAlignment="1">
      <alignment horizontal="center"/>
    </xf>
    <xf numFmtId="0" fontId="0" fillId="4" borderId="54" xfId="0" applyFill="1" applyBorder="1" applyAlignment="1">
      <alignment horizontal="center"/>
    </xf>
    <xf numFmtId="0" fontId="0" fillId="0" borderId="55" xfId="0" applyFill="1" applyBorder="1" applyAlignment="1">
      <alignment horizontal="left" vertical="center" wrapText="1"/>
    </xf>
    <xf numFmtId="0" fontId="0" fillId="0" borderId="56" xfId="0" applyFill="1" applyBorder="1" applyAlignment="1">
      <alignment horizontal="left" vertical="center" wrapText="1"/>
    </xf>
    <xf numFmtId="0" fontId="0" fillId="0" borderId="57" xfId="0" applyFill="1" applyBorder="1" applyAlignment="1">
      <alignment horizontal="left" vertical="center" wrapText="1"/>
    </xf>
    <xf numFmtId="0" fontId="0" fillId="4" borderId="2" xfId="0" applyFill="1" applyBorder="1" applyAlignment="1">
      <alignment horizontal="center"/>
    </xf>
    <xf numFmtId="0" fontId="0" fillId="5" borderId="0" xfId="0" applyFill="1" applyAlignment="1">
      <alignment horizontal="center" vertical="center" wrapText="1"/>
    </xf>
    <xf numFmtId="0" fontId="0" fillId="3" borderId="0" xfId="0" applyFill="1" applyAlignment="1">
      <alignment horizontal="center" vertical="center" wrapText="1"/>
    </xf>
    <xf numFmtId="0" fontId="0" fillId="0" borderId="45" xfId="0" applyFill="1" applyBorder="1" applyAlignment="1">
      <alignment horizontal="left" vertical="center" wrapText="1"/>
    </xf>
    <xf numFmtId="0" fontId="0" fillId="0" borderId="10" xfId="0" applyFill="1" applyBorder="1" applyAlignment="1">
      <alignment horizontal="left" vertical="center" wrapText="1"/>
    </xf>
    <xf numFmtId="0" fontId="0" fillId="0" borderId="1"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46" xfId="0" applyFill="1" applyBorder="1" applyAlignment="1">
      <alignment horizontal="left" vertical="center" wrapText="1"/>
    </xf>
    <xf numFmtId="0" fontId="0" fillId="0" borderId="29" xfId="0" applyNumberFormat="1" applyBorder="1" applyAlignment="1">
      <alignment horizontal="center" vertical="center" wrapText="1"/>
    </xf>
    <xf numFmtId="0" fontId="0" fillId="0" borderId="30" xfId="0" applyNumberFormat="1" applyBorder="1" applyAlignment="1">
      <alignment horizontal="center" vertical="center" wrapText="1"/>
    </xf>
    <xf numFmtId="0" fontId="0" fillId="0" borderId="30" xfId="0" applyNumberFormat="1" applyBorder="1" applyAlignment="1">
      <alignment horizontal="center" wrapText="1"/>
    </xf>
    <xf numFmtId="0" fontId="0" fillId="0" borderId="28" xfId="0" applyNumberFormat="1" applyBorder="1" applyAlignment="1">
      <alignment horizontal="center" wrapText="1"/>
    </xf>
    <xf numFmtId="0" fontId="0" fillId="0" borderId="56" xfId="0" applyFill="1" applyBorder="1" applyAlignment="1">
      <alignment horizontal="left" vertical="center" wrapText="1"/>
    </xf>
    <xf numFmtId="0" fontId="0" fillId="0" borderId="0" xfId="0" applyBorder="1" applyAlignment="1">
      <alignment horizontal="center" vertical="center"/>
    </xf>
    <xf numFmtId="0" fontId="0" fillId="0" borderId="55" xfId="0" applyFill="1" applyBorder="1" applyAlignment="1">
      <alignment horizontal="left" vertical="center" wrapText="1"/>
    </xf>
    <xf numFmtId="0" fontId="0" fillId="0" borderId="57" xfId="0" applyFill="1" applyBorder="1" applyAlignment="1">
      <alignment horizontal="left" vertical="center" wrapText="1"/>
    </xf>
    <xf numFmtId="0" fontId="2"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3" fillId="0" borderId="15" xfId="0" applyFont="1" applyBorder="1" applyAlignment="1">
      <alignment horizontal="center" vertical="center" wrapText="1"/>
    </xf>
    <xf numFmtId="0" fontId="0" fillId="0" borderId="16" xfId="0"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0" fillId="5" borderId="16" xfId="0" applyFill="1" applyBorder="1" applyAlignment="1">
      <alignment horizontal="center" vertical="center" wrapText="1"/>
    </xf>
    <xf numFmtId="0" fontId="0" fillId="0" borderId="15" xfId="0" applyBorder="1" applyAlignment="1">
      <alignment horizontal="center" vertical="center" wrapText="1"/>
    </xf>
    <xf numFmtId="0" fontId="1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2" fillId="5" borderId="14" xfId="0" applyFont="1" applyFill="1" applyBorder="1" applyAlignment="1">
      <alignment horizontal="left" vertical="center"/>
    </xf>
    <xf numFmtId="0" fontId="2" fillId="5" borderId="15" xfId="0" applyFont="1" applyFill="1" applyBorder="1" applyAlignment="1">
      <alignment horizontal="left" vertical="center"/>
    </xf>
    <xf numFmtId="0" fontId="2" fillId="5" borderId="16" xfId="0" applyFont="1" applyFill="1" applyBorder="1" applyAlignment="1">
      <alignment horizontal="left" vertic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2" fillId="4" borderId="16" xfId="0" applyFont="1" applyFill="1" applyBorder="1" applyAlignment="1">
      <alignment horizontal="left" vertical="center"/>
    </xf>
    <xf numFmtId="0" fontId="16" fillId="4" borderId="14" xfId="0" applyFont="1" applyFill="1" applyBorder="1" applyAlignment="1">
      <alignment horizontal="left" vertical="center"/>
    </xf>
    <xf numFmtId="0" fontId="10" fillId="4" borderId="15" xfId="0" applyFont="1" applyFill="1" applyBorder="1" applyAlignment="1">
      <alignment vertical="center"/>
    </xf>
    <xf numFmtId="0" fontId="10" fillId="4" borderId="16" xfId="0" applyFont="1" applyFill="1" applyBorder="1" applyAlignment="1">
      <alignmen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wrapText="1"/>
    </xf>
    <xf numFmtId="0" fontId="0" fillId="0" borderId="16" xfId="0" applyBorder="1" applyAlignment="1">
      <alignment wrapText="1"/>
    </xf>
    <xf numFmtId="0" fontId="2" fillId="5" borderId="4" xfId="0" quotePrefix="1" applyFont="1" applyFill="1" applyBorder="1" applyAlignment="1">
      <alignment horizontal="center" vertical="center" wrapText="1"/>
    </xf>
    <xf numFmtId="0" fontId="2" fillId="5" borderId="6" xfId="0" quotePrefix="1" applyFont="1" applyFill="1" applyBorder="1" applyAlignment="1">
      <alignment horizontal="center" vertical="center" wrapText="1"/>
    </xf>
    <xf numFmtId="0" fontId="2" fillId="5" borderId="2" xfId="0" quotePrefix="1" applyFont="1" applyFill="1" applyBorder="1" applyAlignment="1">
      <alignment horizontal="center" vertical="center" wrapText="1"/>
    </xf>
    <xf numFmtId="0" fontId="2" fillId="5" borderId="9" xfId="0" quotePrefix="1"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2" fillId="5" borderId="14" xfId="0" quotePrefix="1" applyFont="1" applyFill="1" applyBorder="1" applyAlignment="1">
      <alignment horizontal="center" vertical="center" wrapText="1"/>
    </xf>
    <xf numFmtId="0" fontId="2" fillId="0" borderId="3" xfId="0" applyFont="1" applyBorder="1" applyAlignment="1">
      <alignment horizontal="center" wrapText="1"/>
    </xf>
    <xf numFmtId="0" fontId="0" fillId="0" borderId="3" xfId="0" applyFont="1" applyBorder="1" applyAlignment="1">
      <alignment horizontal="center" wrapText="1"/>
    </xf>
    <xf numFmtId="0" fontId="2" fillId="0" borderId="14" xfId="0" applyFont="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5" borderId="24" xfId="0" quotePrefix="1" applyFont="1" applyFill="1" applyBorder="1" applyAlignment="1">
      <alignment horizontal="center" vertical="center" wrapText="1"/>
    </xf>
    <xf numFmtId="0" fontId="0" fillId="5" borderId="19" xfId="0" applyFill="1" applyBorder="1" applyAlignment="1">
      <alignment horizontal="center" vertical="center" wrapText="1"/>
    </xf>
    <xf numFmtId="0" fontId="2" fillId="5" borderId="49" xfId="0" quotePrefix="1" applyFont="1" applyFill="1" applyBorder="1" applyAlignment="1">
      <alignment horizontal="center" vertical="center" wrapText="1"/>
    </xf>
    <xf numFmtId="0" fontId="0" fillId="5" borderId="42" xfId="0" applyFill="1" applyBorder="1" applyAlignment="1">
      <alignment horizontal="center" vertical="center" wrapText="1"/>
    </xf>
    <xf numFmtId="0" fontId="0" fillId="0" borderId="4" xfId="0" applyBorder="1" applyAlignment="1">
      <alignment horizontal="lef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2" fillId="0" borderId="14" xfId="0" applyFont="1" applyBorder="1" applyAlignment="1">
      <alignment wrapText="1"/>
    </xf>
    <xf numFmtId="0" fontId="2" fillId="0" borderId="14" xfId="0" applyFont="1" applyBorder="1" applyAlignment="1"/>
    <xf numFmtId="0" fontId="0" fillId="0" borderId="15" xfId="0" applyBorder="1" applyAlignment="1"/>
    <xf numFmtId="0" fontId="0" fillId="0" borderId="16" xfId="0" applyBorder="1" applyAlignment="1"/>
    <xf numFmtId="0" fontId="2" fillId="0" borderId="39" xfId="0" applyFont="1"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2" fillId="4" borderId="14" xfId="0" applyFont="1" applyFill="1" applyBorder="1" applyAlignment="1">
      <alignment horizontal="left" vertical="center" wrapText="1"/>
    </xf>
    <xf numFmtId="0" fontId="0" fillId="4" borderId="15" xfId="0" applyFill="1" applyBorder="1" applyAlignment="1">
      <alignment vertical="center" wrapText="1"/>
    </xf>
    <xf numFmtId="0" fontId="0" fillId="4" borderId="16" xfId="0" applyFill="1" applyBorder="1" applyAlignment="1">
      <alignment vertical="center" wrapText="1"/>
    </xf>
    <xf numFmtId="0" fontId="2" fillId="0" borderId="4"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0" borderId="4" xfId="0" quotePrefix="1"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16" xfId="0" applyFill="1" applyBorder="1" applyAlignment="1">
      <alignment horizontal="left" vertical="center" wrapText="1"/>
    </xf>
    <xf numFmtId="0" fontId="2" fillId="5" borderId="14" xfId="0" applyFont="1" applyFill="1" applyBorder="1" applyAlignment="1">
      <alignment vertical="center" wrapText="1"/>
    </xf>
    <xf numFmtId="0" fontId="0" fillId="5" borderId="16" xfId="0" applyFill="1" applyBorder="1" applyAlignment="1">
      <alignment vertical="center" wrapText="1"/>
    </xf>
    <xf numFmtId="0" fontId="13"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Fill="1" applyBorder="1" applyAlignment="1">
      <alignment vertical="center" wrapText="1"/>
    </xf>
    <xf numFmtId="0" fontId="3" fillId="0" borderId="14" xfId="0" applyFont="1"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2"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cellXfs>
  <cellStyles count="2">
    <cellStyle name="Standaard" xfId="0" builtinId="0"/>
    <cellStyle name="Standaard 2" xfId="1" xr:uid="{00000000-0005-0000-0000-000001000000}"/>
  </cellStyles>
  <dxfs count="1">
    <dxf>
      <font>
        <b/>
        <i val="0"/>
        <strike val="0"/>
        <condense val="0"/>
        <extend val="0"/>
        <outline val="0"/>
        <shadow val="0"/>
        <u val="none"/>
        <vertAlign val="baseline"/>
        <sz val="11"/>
        <color theme="1"/>
        <name val="Calibri"/>
        <scheme val="minor"/>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7.jpeg"/><Relationship Id="rId1" Type="http://schemas.openxmlformats.org/officeDocument/2006/relationships/image" Target="../media/image14.png"/><Relationship Id="rId6" Type="http://schemas.openxmlformats.org/officeDocument/2006/relationships/image" Target="../media/image12.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104</xdr:row>
      <xdr:rowOff>133351</xdr:rowOff>
    </xdr:from>
    <xdr:to>
      <xdr:col>14</xdr:col>
      <xdr:colOff>427120</xdr:colOff>
      <xdr:row>110</xdr:row>
      <xdr:rowOff>38101</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286375" y="19878676"/>
          <a:ext cx="3970420" cy="1047750"/>
        </a:xfrm>
        <a:prstGeom prst="rect">
          <a:avLst/>
        </a:prstGeom>
      </xdr:spPr>
    </xdr:pic>
    <xdr:clientData/>
  </xdr:twoCellAnchor>
  <xdr:twoCellAnchor editAs="oneCell">
    <xdr:from>
      <xdr:col>0</xdr:col>
      <xdr:colOff>476250</xdr:colOff>
      <xdr:row>130</xdr:row>
      <xdr:rowOff>85725</xdr:rowOff>
    </xdr:from>
    <xdr:to>
      <xdr:col>6</xdr:col>
      <xdr:colOff>332899</xdr:colOff>
      <xdr:row>136</xdr:row>
      <xdr:rowOff>37963</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76250" y="26355675"/>
          <a:ext cx="3809524" cy="1095238"/>
        </a:xfrm>
        <a:prstGeom prst="rect">
          <a:avLst/>
        </a:prstGeom>
      </xdr:spPr>
    </xdr:pic>
    <xdr:clientData/>
  </xdr:twoCellAnchor>
  <xdr:twoCellAnchor editAs="oneCell">
    <xdr:from>
      <xdr:col>0</xdr:col>
      <xdr:colOff>285750</xdr:colOff>
      <xdr:row>146</xdr:row>
      <xdr:rowOff>28575</xdr:rowOff>
    </xdr:from>
    <xdr:to>
      <xdr:col>6</xdr:col>
      <xdr:colOff>286302</xdr:colOff>
      <xdr:row>154</xdr:row>
      <xdr:rowOff>133577</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85750" y="29584650"/>
          <a:ext cx="3953427" cy="1629002"/>
        </a:xfrm>
        <a:prstGeom prst="rect">
          <a:avLst/>
        </a:prstGeom>
      </xdr:spPr>
    </xdr:pic>
    <xdr:clientData/>
  </xdr:twoCellAnchor>
  <xdr:twoCellAnchor editAs="oneCell">
    <xdr:from>
      <xdr:col>0</xdr:col>
      <xdr:colOff>228600</xdr:colOff>
      <xdr:row>156</xdr:row>
      <xdr:rowOff>95250</xdr:rowOff>
    </xdr:from>
    <xdr:to>
      <xdr:col>6</xdr:col>
      <xdr:colOff>105309</xdr:colOff>
      <xdr:row>163</xdr:row>
      <xdr:rowOff>19225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228600" y="31556325"/>
          <a:ext cx="3829584" cy="1257475"/>
        </a:xfrm>
        <a:prstGeom prst="rect">
          <a:avLst/>
        </a:prstGeom>
      </xdr:spPr>
    </xdr:pic>
    <xdr:clientData/>
  </xdr:twoCellAnchor>
  <xdr:twoCellAnchor editAs="oneCell">
    <xdr:from>
      <xdr:col>0</xdr:col>
      <xdr:colOff>381000</xdr:colOff>
      <xdr:row>186</xdr:row>
      <xdr:rowOff>66675</xdr:rowOff>
    </xdr:from>
    <xdr:to>
      <xdr:col>7</xdr:col>
      <xdr:colOff>114900</xdr:colOff>
      <xdr:row>199</xdr:row>
      <xdr:rowOff>38442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381000" y="37480875"/>
          <a:ext cx="4296375" cy="2448267"/>
        </a:xfrm>
        <a:prstGeom prst="rect">
          <a:avLst/>
        </a:prstGeom>
      </xdr:spPr>
    </xdr:pic>
    <xdr:clientData/>
  </xdr:twoCellAnchor>
  <xdr:twoCellAnchor editAs="oneCell">
    <xdr:from>
      <xdr:col>0</xdr:col>
      <xdr:colOff>171450</xdr:colOff>
      <xdr:row>202</xdr:row>
      <xdr:rowOff>123825</xdr:rowOff>
    </xdr:from>
    <xdr:to>
      <xdr:col>9</xdr:col>
      <xdr:colOff>191310</xdr:colOff>
      <xdr:row>208</xdr:row>
      <xdr:rowOff>66827</xdr:rowOff>
    </xdr:to>
    <xdr:pic>
      <xdr:nvPicPr>
        <xdr:cNvPr id="8" name="Afbeelding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171450" y="40586025"/>
          <a:ext cx="5801535" cy="1086002"/>
        </a:xfrm>
        <a:prstGeom prst="rect">
          <a:avLst/>
        </a:prstGeom>
      </xdr:spPr>
    </xdr:pic>
    <xdr:clientData/>
  </xdr:twoCellAnchor>
  <xdr:oneCellAnchor>
    <xdr:from>
      <xdr:col>6</xdr:col>
      <xdr:colOff>520376</xdr:colOff>
      <xdr:row>3</xdr:row>
      <xdr:rowOff>89178</xdr:rowOff>
    </xdr:from>
    <xdr:ext cx="637317" cy="382390"/>
    <xdr:pic>
      <xdr:nvPicPr>
        <xdr:cNvPr id="15" name="Picture 56" descr="H:\LAY-OUT\LAYOUT Pidpa\huisstijl\PIDPA\2_MS Office\PIDPA_RGB.jpg">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473251" y="803553"/>
          <a:ext cx="637317" cy="382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36316</xdr:colOff>
      <xdr:row>3</xdr:row>
      <xdr:rowOff>94962</xdr:rowOff>
    </xdr:from>
    <xdr:to>
      <xdr:col>5</xdr:col>
      <xdr:colOff>322003</xdr:colOff>
      <xdr:row>5</xdr:row>
      <xdr:rowOff>96751</xdr:rowOff>
    </xdr:to>
    <xdr:pic>
      <xdr:nvPicPr>
        <xdr:cNvPr id="16" name="Afbeelding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a:stretch>
          <a:fillRect/>
        </a:stretch>
      </xdr:blipFill>
      <xdr:spPr>
        <a:xfrm>
          <a:off x="2769991" y="809337"/>
          <a:ext cx="895287" cy="382789"/>
        </a:xfrm>
        <a:prstGeom prst="rect">
          <a:avLst/>
        </a:prstGeom>
      </xdr:spPr>
    </xdr:pic>
    <xdr:clientData/>
  </xdr:twoCellAnchor>
  <xdr:twoCellAnchor editAs="oneCell">
    <xdr:from>
      <xdr:col>5</xdr:col>
      <xdr:colOff>259614</xdr:colOff>
      <xdr:row>3</xdr:row>
      <xdr:rowOff>120831</xdr:rowOff>
    </xdr:from>
    <xdr:to>
      <xdr:col>6</xdr:col>
      <xdr:colOff>482084</xdr:colOff>
      <xdr:row>5</xdr:row>
      <xdr:rowOff>106176</xdr:rowOff>
    </xdr:to>
    <xdr:pic>
      <xdr:nvPicPr>
        <xdr:cNvPr id="17" name="Afbeelding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9"/>
        <a:stretch>
          <a:fillRect/>
        </a:stretch>
      </xdr:blipFill>
      <xdr:spPr>
        <a:xfrm>
          <a:off x="3602889" y="835206"/>
          <a:ext cx="832070" cy="366345"/>
        </a:xfrm>
        <a:prstGeom prst="rect">
          <a:avLst/>
        </a:prstGeom>
      </xdr:spPr>
    </xdr:pic>
    <xdr:clientData/>
  </xdr:twoCellAnchor>
  <xdr:twoCellAnchor editAs="oneCell">
    <xdr:from>
      <xdr:col>3</xdr:col>
      <xdr:colOff>0</xdr:colOff>
      <xdr:row>3</xdr:row>
      <xdr:rowOff>76200</xdr:rowOff>
    </xdr:from>
    <xdr:to>
      <xdr:col>4</xdr:col>
      <xdr:colOff>72562</xdr:colOff>
      <xdr:row>5</xdr:row>
      <xdr:rowOff>100871</xdr:rowOff>
    </xdr:to>
    <xdr:pic>
      <xdr:nvPicPr>
        <xdr:cNvPr id="18" name="Afbeelding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2124075" y="790575"/>
          <a:ext cx="682162" cy="405671"/>
        </a:xfrm>
        <a:prstGeom prst="rect">
          <a:avLst/>
        </a:prstGeom>
      </xdr:spPr>
    </xdr:pic>
    <xdr:clientData/>
  </xdr:twoCellAnchor>
  <xdr:twoCellAnchor editAs="oneCell">
    <xdr:from>
      <xdr:col>7</xdr:col>
      <xdr:colOff>571031</xdr:colOff>
      <xdr:row>3</xdr:row>
      <xdr:rowOff>87402</xdr:rowOff>
    </xdr:from>
    <xdr:to>
      <xdr:col>8</xdr:col>
      <xdr:colOff>557230</xdr:colOff>
      <xdr:row>5</xdr:row>
      <xdr:rowOff>82507</xdr:rowOff>
    </xdr:to>
    <xdr:pic>
      <xdr:nvPicPr>
        <xdr:cNvPr id="19" name="Afbeelding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1"/>
        <a:stretch>
          <a:fillRect/>
        </a:stretch>
      </xdr:blipFill>
      <xdr:spPr>
        <a:xfrm>
          <a:off x="5133506" y="801777"/>
          <a:ext cx="595799" cy="376105"/>
        </a:xfrm>
        <a:prstGeom prst="rect">
          <a:avLst/>
        </a:prstGeom>
      </xdr:spPr>
    </xdr:pic>
    <xdr:clientData/>
  </xdr:twoCellAnchor>
  <xdr:twoCellAnchor editAs="oneCell">
    <xdr:from>
      <xdr:col>13</xdr:col>
      <xdr:colOff>552450</xdr:colOff>
      <xdr:row>0</xdr:row>
      <xdr:rowOff>142875</xdr:rowOff>
    </xdr:from>
    <xdr:to>
      <xdr:col>16</xdr:col>
      <xdr:colOff>0</xdr:colOff>
      <xdr:row>2</xdr:row>
      <xdr:rowOff>28885</xdr:rowOff>
    </xdr:to>
    <xdr:pic>
      <xdr:nvPicPr>
        <xdr:cNvPr id="20" name="Afbeelding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2"/>
        <a:stretch>
          <a:fillRect/>
        </a:stretch>
      </xdr:blipFill>
      <xdr:spPr>
        <a:xfrm>
          <a:off x="8772525" y="142875"/>
          <a:ext cx="1276350" cy="409885"/>
        </a:xfrm>
        <a:prstGeom prst="rect">
          <a:avLst/>
        </a:prstGeom>
      </xdr:spPr>
    </xdr:pic>
    <xdr:clientData/>
  </xdr:twoCellAnchor>
  <mc:AlternateContent xmlns:mc="http://schemas.openxmlformats.org/markup-compatibility/2006">
    <mc:Choice xmlns:a14="http://schemas.microsoft.com/office/drawing/2010/main" Requires="a14">
      <xdr:twoCellAnchor>
        <xdr:from>
          <xdr:col>14</xdr:col>
          <xdr:colOff>508000</xdr:colOff>
          <xdr:row>4</xdr:row>
          <xdr:rowOff>133350</xdr:rowOff>
        </xdr:from>
        <xdr:to>
          <xdr:col>16</xdr:col>
          <xdr:colOff>565150</xdr:colOff>
          <xdr:row>7</xdr:row>
          <xdr:rowOff>133350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nl-BE" sz="1400" b="1" i="0" u="none" strike="noStrike" baseline="0">
                  <a:solidFill>
                    <a:srgbClr val="000000"/>
                  </a:solidFill>
                  <a:latin typeface="Calibri"/>
                  <a:cs typeface="Calibri"/>
                </a:rPr>
                <a:t>Print naar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400050</xdr:colOff>
      <xdr:row>0</xdr:row>
      <xdr:rowOff>28575</xdr:rowOff>
    </xdr:from>
    <xdr:to>
      <xdr:col>20</xdr:col>
      <xdr:colOff>580556</xdr:colOff>
      <xdr:row>1</xdr:row>
      <xdr:rowOff>247581</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049250" y="28575"/>
          <a:ext cx="3752381" cy="552381"/>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19050</xdr:colOff>
          <xdr:row>0</xdr:row>
          <xdr:rowOff>107950</xdr:rowOff>
        </xdr:from>
        <xdr:to>
          <xdr:col>7</xdr:col>
          <xdr:colOff>38100</xdr:colOff>
          <xdr:row>1</xdr:row>
          <xdr:rowOff>304800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BE" sz="1100" b="0" i="0" u="none" strike="noStrike" baseline="0">
                  <a:solidFill>
                    <a:srgbClr val="000000"/>
                  </a:solidFill>
                  <a:latin typeface="Calibri"/>
                  <a:cs typeface="Calibri"/>
                </a:rPr>
                <a:t>Kopieer HA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15</xdr:col>
      <xdr:colOff>444499</xdr:colOff>
      <xdr:row>0</xdr:row>
      <xdr:rowOff>116417</xdr:rowOff>
    </xdr:from>
    <xdr:to>
      <xdr:col>20</xdr:col>
      <xdr:colOff>598546</xdr:colOff>
      <xdr:row>2</xdr:row>
      <xdr:rowOff>139631</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298082" y="116417"/>
          <a:ext cx="3752381" cy="552381"/>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622300</xdr:colOff>
          <xdr:row>0</xdr:row>
          <xdr:rowOff>127000</xdr:rowOff>
        </xdr:from>
        <xdr:to>
          <xdr:col>7</xdr:col>
          <xdr:colOff>685800</xdr:colOff>
          <xdr:row>2</xdr:row>
          <xdr:rowOff>228600</xdr:rowOff>
        </xdr:to>
        <xdr:sp macro="" textlink="">
          <xdr:nvSpPr>
            <xdr:cNvPr id="11266" name="Button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BE" sz="1100" b="0" i="0" u="none" strike="noStrike" baseline="0">
                  <a:solidFill>
                    <a:srgbClr val="000000"/>
                  </a:solidFill>
                  <a:latin typeface="Calibri"/>
                  <a:cs typeface="Calibri"/>
                </a:rPr>
                <a:t>Kopieer WA</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10</xdr:col>
      <xdr:colOff>504825</xdr:colOff>
      <xdr:row>0</xdr:row>
      <xdr:rowOff>123825</xdr:rowOff>
    </xdr:from>
    <xdr:to>
      <xdr:col>15</xdr:col>
      <xdr:colOff>685331</xdr:colOff>
      <xdr:row>2</xdr:row>
      <xdr:rowOff>152331</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5000" y="123825"/>
          <a:ext cx="3752381" cy="552381"/>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50800</xdr:colOff>
          <xdr:row>0</xdr:row>
          <xdr:rowOff>165100</xdr:rowOff>
        </xdr:from>
        <xdr:to>
          <xdr:col>8</xdr:col>
          <xdr:colOff>660400</xdr:colOff>
          <xdr:row>2</xdr:row>
          <xdr:rowOff>285750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nl-BE" sz="1200" b="1" i="0" u="none" strike="noStrike" baseline="0">
                  <a:solidFill>
                    <a:srgbClr val="000000"/>
                  </a:solidFill>
                  <a:latin typeface="Calibri"/>
                  <a:cs typeface="Calibri"/>
                </a:rPr>
                <a:t>Kopieer Kolk</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xdr:col>
      <xdr:colOff>53579</xdr:colOff>
      <xdr:row>33</xdr:row>
      <xdr:rowOff>6581</xdr:rowOff>
    </xdr:from>
    <xdr:to>
      <xdr:col>5</xdr:col>
      <xdr:colOff>228600</xdr:colOff>
      <xdr:row>34</xdr:row>
      <xdr:rowOff>314216</xdr:rowOff>
    </xdr:to>
    <xdr:pic>
      <xdr:nvPicPr>
        <xdr:cNvPr id="23" name="Afbeelding 22">
          <a:extLst>
            <a:ext uri="{FF2B5EF4-FFF2-40B4-BE49-F238E27FC236}">
              <a16:creationId xmlns:a16="http://schemas.microsoft.com/office/drawing/2014/main" id="{00000000-0008-0000-0500-000017000000}"/>
            </a:ext>
          </a:extLst>
        </xdr:cNvPr>
        <xdr:cNvPicPr>
          <a:picLocks noChangeAspect="1"/>
        </xdr:cNvPicPr>
      </xdr:nvPicPr>
      <xdr:blipFill rotWithShape="1">
        <a:blip xmlns:r="http://schemas.openxmlformats.org/officeDocument/2006/relationships" r:embed="rId1"/>
        <a:srcRect b="15073"/>
        <a:stretch/>
      </xdr:blipFill>
      <xdr:spPr>
        <a:xfrm>
          <a:off x="2034779" y="5369156"/>
          <a:ext cx="1156096" cy="650534"/>
        </a:xfrm>
        <a:prstGeom prst="rect">
          <a:avLst/>
        </a:prstGeom>
      </xdr:spPr>
    </xdr:pic>
    <xdr:clientData/>
  </xdr:twoCellAnchor>
  <xdr:twoCellAnchor editAs="oneCell">
    <xdr:from>
      <xdr:col>5</xdr:col>
      <xdr:colOff>74612</xdr:colOff>
      <xdr:row>36</xdr:row>
      <xdr:rowOff>133350</xdr:rowOff>
    </xdr:from>
    <xdr:to>
      <xdr:col>10</xdr:col>
      <xdr:colOff>1361</xdr:colOff>
      <xdr:row>49</xdr:row>
      <xdr:rowOff>66676</xdr:rowOff>
    </xdr:to>
    <xdr:pic>
      <xdr:nvPicPr>
        <xdr:cNvPr id="5" name="Afbeelding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3036887" y="6343650"/>
          <a:ext cx="2887663" cy="2038350"/>
        </a:xfrm>
        <a:prstGeom prst="rect">
          <a:avLst/>
        </a:prstGeom>
      </xdr:spPr>
    </xdr:pic>
    <xdr:clientData/>
  </xdr:twoCellAnchor>
  <xdr:twoCellAnchor editAs="oneCell">
    <xdr:from>
      <xdr:col>0</xdr:col>
      <xdr:colOff>11206</xdr:colOff>
      <xdr:row>36</xdr:row>
      <xdr:rowOff>123265</xdr:rowOff>
    </xdr:from>
    <xdr:to>
      <xdr:col>5</xdr:col>
      <xdr:colOff>75289</xdr:colOff>
      <xdr:row>49</xdr:row>
      <xdr:rowOff>83795</xdr:rowOff>
    </xdr:to>
    <xdr:pic>
      <xdr:nvPicPr>
        <xdr:cNvPr id="6" name="Afbeelding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stretch>
          <a:fillRect/>
        </a:stretch>
      </xdr:blipFill>
      <xdr:spPr>
        <a:xfrm>
          <a:off x="11206" y="6342530"/>
          <a:ext cx="2809524" cy="2000000"/>
        </a:xfrm>
        <a:prstGeom prst="rect">
          <a:avLst/>
        </a:prstGeom>
      </xdr:spPr>
    </xdr:pic>
    <xdr:clientData/>
  </xdr:twoCellAnchor>
  <xdr:twoCellAnchor editAs="oneCell">
    <xdr:from>
      <xdr:col>7</xdr:col>
      <xdr:colOff>200026</xdr:colOff>
      <xdr:row>1</xdr:row>
      <xdr:rowOff>19050</xdr:rowOff>
    </xdr:from>
    <xdr:to>
      <xdr:col>9</xdr:col>
      <xdr:colOff>238126</xdr:colOff>
      <xdr:row>1</xdr:row>
      <xdr:rowOff>428935</xdr:rowOff>
    </xdr:to>
    <xdr:pic>
      <xdr:nvPicPr>
        <xdr:cNvPr id="9" name="Afbeelding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a:stretch>
          <a:fillRect/>
        </a:stretch>
      </xdr:blipFill>
      <xdr:spPr>
        <a:xfrm>
          <a:off x="4171951" y="180975"/>
          <a:ext cx="1276350" cy="4098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110728</xdr:colOff>
      <xdr:row>30</xdr:row>
      <xdr:rowOff>25631</xdr:rowOff>
    </xdr:from>
    <xdr:to>
      <xdr:col>3</xdr:col>
      <xdr:colOff>225028</xdr:colOff>
      <xdr:row>31</xdr:row>
      <xdr:rowOff>299098</xdr:rowOff>
    </xdr:to>
    <xdr:pic>
      <xdr:nvPicPr>
        <xdr:cNvPr id="10" name="Afbeelding 9">
          <a:extLst>
            <a:ext uri="{FF2B5EF4-FFF2-40B4-BE49-F238E27FC236}">
              <a16:creationId xmlns:a16="http://schemas.microsoft.com/office/drawing/2014/main" id="{00000000-0008-0000-0600-00000A000000}"/>
            </a:ext>
          </a:extLst>
        </xdr:cNvPr>
        <xdr:cNvPicPr>
          <a:picLocks noChangeAspect="1"/>
        </xdr:cNvPicPr>
      </xdr:nvPicPr>
      <xdr:blipFill rotWithShape="1">
        <a:blip xmlns:r="http://schemas.openxmlformats.org/officeDocument/2006/relationships" r:embed="rId1"/>
        <a:srcRect b="15073"/>
        <a:stretch/>
      </xdr:blipFill>
      <xdr:spPr>
        <a:xfrm>
          <a:off x="1958578" y="4740506"/>
          <a:ext cx="1028700" cy="616367"/>
        </a:xfrm>
        <a:prstGeom prst="rect">
          <a:avLst/>
        </a:prstGeom>
      </xdr:spPr>
    </xdr:pic>
    <xdr:clientData/>
  </xdr:twoCellAnchor>
  <xdr:oneCellAnchor>
    <xdr:from>
      <xdr:col>6</xdr:col>
      <xdr:colOff>561406</xdr:colOff>
      <xdr:row>38</xdr:row>
      <xdr:rowOff>32027</xdr:rowOff>
    </xdr:from>
    <xdr:ext cx="657225" cy="394335"/>
    <xdr:pic>
      <xdr:nvPicPr>
        <xdr:cNvPr id="11" name="Picture 56" descr="H:\LAY-OUT\LAYOUT Pidpa\huisstijl\PIDPA\2_MS Office\PIDPA_RGB.jpg">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031" y="9795152"/>
          <a:ext cx="657225" cy="394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92000</xdr:colOff>
      <xdr:row>38</xdr:row>
      <xdr:rowOff>37812</xdr:rowOff>
    </xdr:from>
    <xdr:to>
      <xdr:col>4</xdr:col>
      <xdr:colOff>672962</xdr:colOff>
      <xdr:row>38</xdr:row>
      <xdr:rowOff>420601</xdr:rowOff>
    </xdr:to>
    <xdr:pic>
      <xdr:nvPicPr>
        <xdr:cNvPr id="12" name="Afbeelding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3"/>
        <a:stretch>
          <a:fillRect/>
        </a:stretch>
      </xdr:blipFill>
      <xdr:spPr>
        <a:xfrm>
          <a:off x="3063800" y="9800937"/>
          <a:ext cx="914337" cy="382789"/>
        </a:xfrm>
        <a:prstGeom prst="rect">
          <a:avLst/>
        </a:prstGeom>
      </xdr:spPr>
    </xdr:pic>
    <xdr:clientData/>
  </xdr:twoCellAnchor>
  <xdr:twoCellAnchor editAs="oneCell">
    <xdr:from>
      <xdr:col>4</xdr:col>
      <xdr:colOff>763706</xdr:colOff>
      <xdr:row>38</xdr:row>
      <xdr:rowOff>63681</xdr:rowOff>
    </xdr:from>
    <xdr:to>
      <xdr:col>6</xdr:col>
      <xdr:colOff>376576</xdr:colOff>
      <xdr:row>38</xdr:row>
      <xdr:rowOff>430026</xdr:rowOff>
    </xdr:to>
    <xdr:pic>
      <xdr:nvPicPr>
        <xdr:cNvPr id="13" name="Afbeelding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4"/>
        <a:stretch>
          <a:fillRect/>
        </a:stretch>
      </xdr:blipFill>
      <xdr:spPr>
        <a:xfrm>
          <a:off x="4068881" y="9826806"/>
          <a:ext cx="927320" cy="366345"/>
        </a:xfrm>
        <a:prstGeom prst="rect">
          <a:avLst/>
        </a:prstGeom>
      </xdr:spPr>
    </xdr:pic>
    <xdr:clientData/>
  </xdr:twoCellAnchor>
  <xdr:twoCellAnchor editAs="oneCell">
    <xdr:from>
      <xdr:col>2</xdr:col>
      <xdr:colOff>276225</xdr:colOff>
      <xdr:row>38</xdr:row>
      <xdr:rowOff>19050</xdr:rowOff>
    </xdr:from>
    <xdr:to>
      <xdr:col>3</xdr:col>
      <xdr:colOff>13188</xdr:colOff>
      <xdr:row>38</xdr:row>
      <xdr:rowOff>424721</xdr:rowOff>
    </xdr:to>
    <xdr:pic>
      <xdr:nvPicPr>
        <xdr:cNvPr id="14" name="Afbeelding 13">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5"/>
        <a:stretch>
          <a:fillRect/>
        </a:stretch>
      </xdr:blipFill>
      <xdr:spPr>
        <a:xfrm>
          <a:off x="2266950" y="9782175"/>
          <a:ext cx="718038" cy="405671"/>
        </a:xfrm>
        <a:prstGeom prst="rect">
          <a:avLst/>
        </a:prstGeom>
      </xdr:spPr>
    </xdr:pic>
    <xdr:clientData/>
  </xdr:twoCellAnchor>
  <xdr:twoCellAnchor editAs="oneCell">
    <xdr:from>
      <xdr:col>5</xdr:col>
      <xdr:colOff>200025</xdr:colOff>
      <xdr:row>1</xdr:row>
      <xdr:rowOff>28575</xdr:rowOff>
    </xdr:from>
    <xdr:to>
      <xdr:col>7</xdr:col>
      <xdr:colOff>247650</xdr:colOff>
      <xdr:row>1</xdr:row>
      <xdr:rowOff>438460</xdr:rowOff>
    </xdr:to>
    <xdr:pic>
      <xdr:nvPicPr>
        <xdr:cNvPr id="15" name="Afbeelding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6"/>
        <a:stretch>
          <a:fillRect/>
        </a:stretch>
      </xdr:blipFill>
      <xdr:spPr>
        <a:xfrm>
          <a:off x="4191000" y="190500"/>
          <a:ext cx="1276350" cy="40988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22" displayName="Tabel22" ref="H3:I218" totalsRowShown="0">
  <autoFilter ref="H3:I218" xr:uid="{00000000-0009-0000-0100-000001000000}"/>
  <tableColumns count="2">
    <tableColumn id="1" xr3:uid="{00000000-0010-0000-0000-000001000000}" name="GEMNAAM"/>
    <tableColumn id="2" xr3:uid="{00000000-0010-0000-0000-000002000000}" name="gemeentecod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2" displayName="Tabel2" ref="A2:F302" totalsRowShown="0" headerRowDxfId="0">
  <autoFilter ref="A2:F302" xr:uid="{00000000-0009-0000-0100-000002000000}"/>
  <tableColumns count="6">
    <tableColumn id="1" xr3:uid="{00000000-0010-0000-0100-000001000000}" name="Gemeente"/>
    <tableColumn id="2" xr3:uid="{00000000-0010-0000-0100-000002000000}" name="Stad/gemeente"/>
    <tableColumn id="3" xr3:uid="{00000000-0010-0000-0100-000003000000}" name="Provincie"/>
    <tableColumn id="4" xr3:uid="{00000000-0010-0000-0100-000004000000}" name="watermaatschappij"/>
    <tableColumn id="5" xr3:uid="{00000000-0010-0000-0100-000005000000}" name="rioolbeheerder"/>
    <tableColumn id="6" xr3:uid="{00000000-0010-0000-0100-000006000000}" name="gemeentecode"/>
  </tableColumns>
  <tableStyleInfo name="TableStyleMedium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R229"/>
  <sheetViews>
    <sheetView showGridLines="0" tabSelected="1" workbookViewId="0"/>
  </sheetViews>
  <sheetFormatPr defaultColWidth="9.1796875" defaultRowHeight="14.5" x14ac:dyDescent="0.35"/>
  <cols>
    <col min="1" max="1" width="13.54296875" style="132" customWidth="1"/>
    <col min="2" max="16384" width="9.1796875" style="132"/>
  </cols>
  <sheetData>
    <row r="1" spans="1:13" ht="26" x14ac:dyDescent="0.6">
      <c r="A1" s="13" t="s">
        <v>440</v>
      </c>
    </row>
    <row r="2" spans="1:13" x14ac:dyDescent="0.35">
      <c r="A2" s="132" t="s">
        <v>516</v>
      </c>
    </row>
    <row r="3" spans="1:13" x14ac:dyDescent="0.35">
      <c r="B3" s="132" t="s">
        <v>439</v>
      </c>
    </row>
    <row r="4" spans="1:13" x14ac:dyDescent="0.35">
      <c r="B4" s="132" t="s">
        <v>438</v>
      </c>
    </row>
    <row r="5" spans="1:13" x14ac:dyDescent="0.35">
      <c r="B5" s="132" t="s">
        <v>437</v>
      </c>
    </row>
    <row r="6" spans="1:13" x14ac:dyDescent="0.35">
      <c r="B6" s="132" t="s">
        <v>436</v>
      </c>
    </row>
    <row r="7" spans="1:13" x14ac:dyDescent="0.35">
      <c r="B7" s="132" t="s">
        <v>435</v>
      </c>
    </row>
    <row r="9" spans="1:13" ht="26" x14ac:dyDescent="0.6">
      <c r="A9" s="13" t="s">
        <v>434</v>
      </c>
    </row>
    <row r="10" spans="1:13" x14ac:dyDescent="0.35">
      <c r="A10" s="132" t="s">
        <v>517</v>
      </c>
    </row>
    <row r="11" spans="1:13" x14ac:dyDescent="0.35">
      <c r="A11" s="132" t="s">
        <v>433</v>
      </c>
    </row>
    <row r="13" spans="1:13" x14ac:dyDescent="0.35">
      <c r="A13" s="133" t="s">
        <v>441</v>
      </c>
      <c r="B13" s="134"/>
      <c r="C13" s="134"/>
      <c r="D13" s="134"/>
      <c r="E13" s="134"/>
      <c r="F13" s="134"/>
      <c r="G13" s="134"/>
      <c r="H13" s="134"/>
      <c r="I13" s="134"/>
      <c r="J13" s="134"/>
      <c r="K13" s="134"/>
      <c r="L13" s="134"/>
      <c r="M13" s="134"/>
    </row>
    <row r="15" spans="1:13" x14ac:dyDescent="0.35">
      <c r="A15" s="135" t="s">
        <v>442</v>
      </c>
      <c r="B15" s="135"/>
      <c r="C15" s="135"/>
      <c r="D15" s="135"/>
      <c r="E15" s="135"/>
      <c r="F15" s="135"/>
      <c r="G15" s="135"/>
      <c r="H15" s="135"/>
      <c r="I15" s="135"/>
      <c r="J15" s="135"/>
      <c r="K15" s="135"/>
      <c r="L15" s="135"/>
      <c r="M15" s="135"/>
    </row>
    <row r="17" spans="1:13" x14ac:dyDescent="0.35">
      <c r="A17" s="139" t="s">
        <v>518</v>
      </c>
      <c r="B17" s="139"/>
      <c r="C17" s="139"/>
      <c r="D17" s="139"/>
      <c r="E17" s="139"/>
      <c r="F17" s="139"/>
      <c r="G17" s="139"/>
      <c r="H17" s="139"/>
      <c r="I17" s="139"/>
      <c r="J17" s="139"/>
      <c r="K17" s="139"/>
      <c r="L17" s="139"/>
      <c r="M17" s="139"/>
    </row>
    <row r="19" spans="1:13" ht="18.5" x14ac:dyDescent="0.45">
      <c r="A19" s="136" t="s">
        <v>443</v>
      </c>
    </row>
    <row r="21" spans="1:13" x14ac:dyDescent="0.35">
      <c r="A21" s="132" t="s">
        <v>519</v>
      </c>
    </row>
    <row r="23" spans="1:13" x14ac:dyDescent="0.35">
      <c r="A23" s="132" t="s">
        <v>446</v>
      </c>
      <c r="B23" s="134" t="s">
        <v>445</v>
      </c>
      <c r="C23" s="134"/>
      <c r="D23" s="135" t="s">
        <v>444</v>
      </c>
      <c r="E23" s="135"/>
    </row>
    <row r="26" spans="1:13" ht="18.5" x14ac:dyDescent="0.45">
      <c r="A26" s="136" t="s">
        <v>447</v>
      </c>
    </row>
    <row r="28" spans="1:13" x14ac:dyDescent="0.35">
      <c r="A28" s="132" t="s">
        <v>515</v>
      </c>
    </row>
    <row r="30" spans="1:13" x14ac:dyDescent="0.35">
      <c r="A30" s="132" t="s">
        <v>448</v>
      </c>
    </row>
    <row r="33" spans="1:13" ht="15.5" x14ac:dyDescent="0.35">
      <c r="A33" s="137" t="s">
        <v>449</v>
      </c>
    </row>
    <row r="35" spans="1:13" x14ac:dyDescent="0.35">
      <c r="A35" s="132" t="s">
        <v>450</v>
      </c>
    </row>
    <row r="37" spans="1:13" x14ac:dyDescent="0.35">
      <c r="A37" s="132" t="s">
        <v>452</v>
      </c>
      <c r="D37" s="134" t="s">
        <v>451</v>
      </c>
      <c r="E37" s="134"/>
      <c r="F37" s="132" t="s">
        <v>458</v>
      </c>
    </row>
    <row r="38" spans="1:13" x14ac:dyDescent="0.35">
      <c r="A38" s="132" t="s">
        <v>453</v>
      </c>
    </row>
    <row r="40" spans="1:13" x14ac:dyDescent="0.35">
      <c r="A40" s="140" t="s">
        <v>454</v>
      </c>
      <c r="B40" s="140"/>
      <c r="C40" s="140"/>
      <c r="D40" s="140"/>
      <c r="E40" s="140"/>
      <c r="F40" s="140"/>
      <c r="G40" s="140"/>
      <c r="H40" s="135" t="s">
        <v>455</v>
      </c>
      <c r="I40" s="135"/>
      <c r="J40" s="140" t="s">
        <v>480</v>
      </c>
      <c r="K40" s="140"/>
      <c r="L40" s="140"/>
      <c r="M40" s="140"/>
    </row>
    <row r="41" spans="1:13" s="138" customFormat="1" x14ac:dyDescent="0.35">
      <c r="A41" s="141" t="s">
        <v>481</v>
      </c>
    </row>
    <row r="42" spans="1:13" s="138" customFormat="1" x14ac:dyDescent="0.35">
      <c r="A42" s="141" t="s">
        <v>520</v>
      </c>
    </row>
    <row r="44" spans="1:13" x14ac:dyDescent="0.35">
      <c r="A44" s="132" t="s">
        <v>460</v>
      </c>
    </row>
    <row r="45" spans="1:13" x14ac:dyDescent="0.35">
      <c r="A45" s="132" t="s">
        <v>461</v>
      </c>
      <c r="I45" s="135" t="s">
        <v>455</v>
      </c>
      <c r="J45" s="135"/>
    </row>
    <row r="47" spans="1:13" ht="15.5" x14ac:dyDescent="0.35">
      <c r="A47" s="137" t="s">
        <v>456</v>
      </c>
    </row>
    <row r="49" spans="1:2" x14ac:dyDescent="0.35">
      <c r="A49" s="132" t="s">
        <v>457</v>
      </c>
    </row>
    <row r="51" spans="1:2" x14ac:dyDescent="0.35">
      <c r="A51" s="132" t="s">
        <v>463</v>
      </c>
    </row>
    <row r="53" spans="1:2" x14ac:dyDescent="0.35">
      <c r="A53" s="135" t="s">
        <v>459</v>
      </c>
      <c r="B53" s="132" t="s">
        <v>462</v>
      </c>
    </row>
    <row r="54" spans="1:2" x14ac:dyDescent="0.35">
      <c r="A54" s="132" t="s">
        <v>468</v>
      </c>
    </row>
    <row r="56" spans="1:2" x14ac:dyDescent="0.35">
      <c r="A56" s="132" t="s">
        <v>464</v>
      </c>
    </row>
    <row r="58" spans="1:2" x14ac:dyDescent="0.35">
      <c r="A58" s="132" t="s">
        <v>470</v>
      </c>
    </row>
    <row r="61" spans="1:2" ht="15.5" x14ac:dyDescent="0.35">
      <c r="A61" s="137" t="s">
        <v>466</v>
      </c>
    </row>
    <row r="63" spans="1:2" x14ac:dyDescent="0.35">
      <c r="A63" s="132" t="s">
        <v>465</v>
      </c>
    </row>
    <row r="65" spans="1:2" x14ac:dyDescent="0.35">
      <c r="A65" s="132" t="s">
        <v>521</v>
      </c>
    </row>
    <row r="67" spans="1:2" x14ac:dyDescent="0.35">
      <c r="A67" s="135" t="s">
        <v>459</v>
      </c>
      <c r="B67" s="132" t="s">
        <v>462</v>
      </c>
    </row>
    <row r="68" spans="1:2" x14ac:dyDescent="0.35">
      <c r="A68" s="132" t="s">
        <v>467</v>
      </c>
    </row>
    <row r="70" spans="1:2" x14ac:dyDescent="0.35">
      <c r="A70" s="132" t="s">
        <v>469</v>
      </c>
    </row>
    <row r="73" spans="1:2" ht="18.5" x14ac:dyDescent="0.45">
      <c r="A73" s="136" t="s">
        <v>471</v>
      </c>
    </row>
    <row r="75" spans="1:2" x14ac:dyDescent="0.35">
      <c r="A75" s="132" t="s">
        <v>522</v>
      </c>
    </row>
    <row r="77" spans="1:2" x14ac:dyDescent="0.35">
      <c r="A77" s="135" t="s">
        <v>459</v>
      </c>
      <c r="B77" s="132" t="s">
        <v>523</v>
      </c>
    </row>
    <row r="78" spans="1:2" x14ac:dyDescent="0.35">
      <c r="A78" s="132" t="s">
        <v>472</v>
      </c>
    </row>
    <row r="80" spans="1:2" s="150" customFormat="1" x14ac:dyDescent="0.35">
      <c r="A80" s="144" t="s">
        <v>876</v>
      </c>
    </row>
    <row r="81" spans="1:7" s="150" customFormat="1" x14ac:dyDescent="0.35">
      <c r="A81" s="150" t="s">
        <v>875</v>
      </c>
      <c r="G81" s="150" t="s">
        <v>880</v>
      </c>
    </row>
    <row r="82" spans="1:7" s="150" customFormat="1" x14ac:dyDescent="0.35">
      <c r="G82" s="150" t="s">
        <v>877</v>
      </c>
    </row>
    <row r="83" spans="1:7" s="150" customFormat="1" x14ac:dyDescent="0.35">
      <c r="A83" s="141" t="s">
        <v>879</v>
      </c>
      <c r="G83" s="150" t="s">
        <v>881</v>
      </c>
    </row>
    <row r="84" spans="1:7" x14ac:dyDescent="0.35">
      <c r="G84" s="150" t="s">
        <v>882</v>
      </c>
    </row>
    <row r="85" spans="1:7" s="150" customFormat="1" x14ac:dyDescent="0.35"/>
    <row r="86" spans="1:7" ht="18.5" x14ac:dyDescent="0.45">
      <c r="A86" s="136" t="s">
        <v>473</v>
      </c>
    </row>
    <row r="88" spans="1:7" x14ac:dyDescent="0.35">
      <c r="A88" s="132" t="s">
        <v>474</v>
      </c>
    </row>
    <row r="92" spans="1:7" ht="26" x14ac:dyDescent="0.6">
      <c r="A92" s="13" t="s">
        <v>475</v>
      </c>
    </row>
    <row r="94" spans="1:7" x14ac:dyDescent="0.35">
      <c r="A94" s="132" t="s">
        <v>476</v>
      </c>
    </row>
    <row r="95" spans="1:7" x14ac:dyDescent="0.35">
      <c r="A95" s="132" t="s">
        <v>477</v>
      </c>
    </row>
    <row r="97" spans="1:18" ht="18.5" x14ac:dyDescent="0.45">
      <c r="A97" s="136" t="s">
        <v>485</v>
      </c>
    </row>
    <row r="99" spans="1:18" x14ac:dyDescent="0.35">
      <c r="A99" s="132" t="s">
        <v>478</v>
      </c>
    </row>
    <row r="100" spans="1:18" x14ac:dyDescent="0.35">
      <c r="A100" s="132" t="s">
        <v>479</v>
      </c>
    </row>
    <row r="102" spans="1:18" x14ac:dyDescent="0.35">
      <c r="A102" s="140" t="s">
        <v>454</v>
      </c>
      <c r="B102" s="140"/>
      <c r="C102" s="140"/>
      <c r="D102" s="140"/>
      <c r="E102" s="140"/>
      <c r="F102" s="140"/>
      <c r="G102" s="140"/>
      <c r="H102" s="135" t="s">
        <v>455</v>
      </c>
      <c r="I102" s="135"/>
      <c r="J102" s="140" t="s">
        <v>480</v>
      </c>
      <c r="K102" s="140"/>
      <c r="L102" s="140"/>
      <c r="M102" s="140"/>
      <c r="N102" s="140"/>
      <c r="O102" s="140"/>
      <c r="P102" s="140"/>
      <c r="Q102" s="140"/>
      <c r="R102" s="140"/>
    </row>
    <row r="103" spans="1:18" x14ac:dyDescent="0.35">
      <c r="A103" s="141" t="s">
        <v>524</v>
      </c>
      <c r="B103" s="138"/>
      <c r="C103" s="138"/>
      <c r="D103" s="138"/>
      <c r="E103" s="138"/>
      <c r="F103" s="138"/>
      <c r="G103" s="138"/>
      <c r="H103" s="138"/>
      <c r="I103" s="138"/>
      <c r="J103" s="138"/>
      <c r="K103" s="138"/>
      <c r="L103" s="138"/>
      <c r="M103" s="138"/>
      <c r="N103" s="138"/>
      <c r="O103" s="138"/>
      <c r="P103" s="138"/>
      <c r="Q103" s="138"/>
      <c r="R103" s="138"/>
    </row>
    <row r="104" spans="1:18" x14ac:dyDescent="0.35">
      <c r="A104" s="141" t="s">
        <v>482</v>
      </c>
      <c r="B104" s="138"/>
      <c r="C104" s="138"/>
      <c r="D104" s="138"/>
      <c r="E104" s="138"/>
      <c r="F104" s="138"/>
      <c r="G104" s="138"/>
      <c r="H104" s="138"/>
      <c r="I104" s="138"/>
      <c r="J104" s="138"/>
      <c r="K104" s="138"/>
      <c r="L104" s="138"/>
      <c r="M104" s="138"/>
      <c r="N104" s="138"/>
      <c r="O104" s="138"/>
      <c r="P104" s="138"/>
      <c r="Q104" s="138"/>
      <c r="R104" s="138"/>
    </row>
    <row r="105" spans="1:18" x14ac:dyDescent="0.35">
      <c r="A105" s="140"/>
      <c r="B105" s="140"/>
      <c r="C105" s="140"/>
      <c r="D105" s="140"/>
      <c r="E105" s="140"/>
      <c r="F105" s="140"/>
      <c r="G105" s="140"/>
      <c r="H105" s="140"/>
      <c r="I105" s="140"/>
      <c r="J105" s="140"/>
      <c r="K105" s="140"/>
      <c r="L105" s="140"/>
      <c r="M105" s="140"/>
      <c r="N105" s="140"/>
      <c r="O105" s="140"/>
      <c r="P105" s="140"/>
      <c r="Q105" s="140"/>
      <c r="R105" s="140"/>
    </row>
    <row r="106" spans="1:18" x14ac:dyDescent="0.35">
      <c r="A106" s="132" t="s">
        <v>525</v>
      </c>
    </row>
    <row r="112" spans="1:18" s="140" customFormat="1" x14ac:dyDescent="0.35"/>
    <row r="113" spans="1:1" s="140" customFormat="1" x14ac:dyDescent="0.35">
      <c r="A113" s="140" t="s">
        <v>486</v>
      </c>
    </row>
    <row r="115" spans="1:1" x14ac:dyDescent="0.35">
      <c r="A115" s="132" t="s">
        <v>526</v>
      </c>
    </row>
    <row r="117" spans="1:1" x14ac:dyDescent="0.35">
      <c r="A117" s="132" t="s">
        <v>483</v>
      </c>
    </row>
    <row r="119" spans="1:1" s="140" customFormat="1" x14ac:dyDescent="0.35">
      <c r="A119" s="140" t="s">
        <v>487</v>
      </c>
    </row>
    <row r="120" spans="1:1" s="142" customFormat="1" x14ac:dyDescent="0.35"/>
    <row r="121" spans="1:1" s="142" customFormat="1" x14ac:dyDescent="0.35">
      <c r="A121" s="142" t="s">
        <v>527</v>
      </c>
    </row>
    <row r="123" spans="1:1" ht="18.5" x14ac:dyDescent="0.45">
      <c r="A123" s="136" t="s">
        <v>484</v>
      </c>
    </row>
    <row r="125" spans="1:1" x14ac:dyDescent="0.35">
      <c r="A125" s="132" t="s">
        <v>488</v>
      </c>
    </row>
    <row r="127" spans="1:1" x14ac:dyDescent="0.35">
      <c r="A127" s="132" t="s">
        <v>869</v>
      </c>
    </row>
    <row r="129" spans="1:1" x14ac:dyDescent="0.35">
      <c r="A129" s="132" t="s">
        <v>528</v>
      </c>
    </row>
    <row r="130" spans="1:1" x14ac:dyDescent="0.35">
      <c r="A130" s="132" t="s">
        <v>489</v>
      </c>
    </row>
    <row r="139" spans="1:1" x14ac:dyDescent="0.35">
      <c r="A139" s="132" t="s">
        <v>529</v>
      </c>
    </row>
    <row r="141" spans="1:1" s="142" customFormat="1" x14ac:dyDescent="0.35">
      <c r="A141" s="142" t="s">
        <v>530</v>
      </c>
    </row>
    <row r="143" spans="1:1" ht="18.5" x14ac:dyDescent="0.45">
      <c r="A143" s="136" t="s">
        <v>490</v>
      </c>
    </row>
    <row r="145" spans="1:1" x14ac:dyDescent="0.35">
      <c r="A145" s="132" t="s">
        <v>491</v>
      </c>
    </row>
    <row r="146" spans="1:1" x14ac:dyDescent="0.35">
      <c r="A146" s="132" t="s">
        <v>492</v>
      </c>
    </row>
    <row r="156" spans="1:1" x14ac:dyDescent="0.35">
      <c r="A156" s="132" t="s">
        <v>493</v>
      </c>
    </row>
    <row r="166" spans="1:2" ht="18.5" x14ac:dyDescent="0.45">
      <c r="A166" s="136" t="s">
        <v>494</v>
      </c>
    </row>
    <row r="168" spans="1:2" x14ac:dyDescent="0.35">
      <c r="A168" s="143" t="s">
        <v>495</v>
      </c>
    </row>
    <row r="169" spans="1:2" x14ac:dyDescent="0.35">
      <c r="A169" s="132" t="s">
        <v>496</v>
      </c>
    </row>
    <row r="171" spans="1:2" x14ac:dyDescent="0.35">
      <c r="A171" s="132" t="s">
        <v>531</v>
      </c>
    </row>
    <row r="173" spans="1:2" x14ac:dyDescent="0.35">
      <c r="A173" s="132" t="s">
        <v>497</v>
      </c>
    </row>
    <row r="175" spans="1:2" x14ac:dyDescent="0.35">
      <c r="A175" s="144" t="s">
        <v>500</v>
      </c>
      <c r="B175" s="132" t="s">
        <v>532</v>
      </c>
    </row>
    <row r="176" spans="1:2" x14ac:dyDescent="0.35">
      <c r="A176" s="132" t="s">
        <v>498</v>
      </c>
    </row>
    <row r="177" spans="1:1" x14ac:dyDescent="0.35">
      <c r="A177" s="132" t="s">
        <v>499</v>
      </c>
    </row>
    <row r="179" spans="1:1" x14ac:dyDescent="0.35">
      <c r="A179" s="144" t="s">
        <v>501</v>
      </c>
    </row>
    <row r="180" spans="1:1" x14ac:dyDescent="0.35">
      <c r="A180" s="132" t="s">
        <v>533</v>
      </c>
    </row>
    <row r="181" spans="1:1" x14ac:dyDescent="0.35">
      <c r="A181" s="132" t="s">
        <v>502</v>
      </c>
    </row>
    <row r="182" spans="1:1" x14ac:dyDescent="0.35">
      <c r="A182" s="132" t="s">
        <v>503</v>
      </c>
    </row>
    <row r="183" spans="1:1" x14ac:dyDescent="0.35">
      <c r="A183" s="132" t="s">
        <v>507</v>
      </c>
    </row>
    <row r="185" spans="1:1" x14ac:dyDescent="0.35">
      <c r="A185" s="132" t="s">
        <v>534</v>
      </c>
    </row>
    <row r="186" spans="1:1" x14ac:dyDescent="0.35">
      <c r="A186" s="132" t="s">
        <v>535</v>
      </c>
    </row>
    <row r="201" spans="1:1" x14ac:dyDescent="0.35">
      <c r="A201" s="132" t="s">
        <v>504</v>
      </c>
    </row>
    <row r="202" spans="1:1" x14ac:dyDescent="0.35">
      <c r="A202" s="132" t="s">
        <v>505</v>
      </c>
    </row>
    <row r="211" spans="1:1" x14ac:dyDescent="0.35">
      <c r="A211" s="132" t="s">
        <v>508</v>
      </c>
    </row>
    <row r="212" spans="1:1" x14ac:dyDescent="0.35">
      <c r="A212" s="132" t="s">
        <v>509</v>
      </c>
    </row>
    <row r="214" spans="1:1" x14ac:dyDescent="0.35">
      <c r="A214" s="132" t="s">
        <v>506</v>
      </c>
    </row>
    <row r="216" spans="1:1" ht="18.5" x14ac:dyDescent="0.45">
      <c r="A216" s="136" t="s">
        <v>511</v>
      </c>
    </row>
    <row r="218" spans="1:1" x14ac:dyDescent="0.35">
      <c r="A218" s="132" t="s">
        <v>510</v>
      </c>
    </row>
    <row r="219" spans="1:1" x14ac:dyDescent="0.35">
      <c r="A219" s="132" t="s">
        <v>870</v>
      </c>
    </row>
    <row r="221" spans="1:1" x14ac:dyDescent="0.35">
      <c r="A221" s="132" t="s">
        <v>871</v>
      </c>
    </row>
    <row r="223" spans="1:1" x14ac:dyDescent="0.35">
      <c r="A223" s="145" t="s">
        <v>512</v>
      </c>
    </row>
    <row r="225" spans="1:1" ht="18.5" x14ac:dyDescent="0.45">
      <c r="A225" s="136" t="s">
        <v>536</v>
      </c>
    </row>
    <row r="227" spans="1:1" x14ac:dyDescent="0.35">
      <c r="A227" s="132" t="s">
        <v>537</v>
      </c>
    </row>
    <row r="228" spans="1:1" x14ac:dyDescent="0.35">
      <c r="A228" s="55" t="s">
        <v>538</v>
      </c>
    </row>
    <row r="229" spans="1:1" x14ac:dyDescent="0.35">
      <c r="A229" s="55" t="s">
        <v>539</v>
      </c>
    </row>
  </sheetData>
  <sheetProtection algorithmName="SHA-512" hashValue="XivYX6C2GltaC96+c/dr+CJXreqTH6Dzyv19d16XGNev0GNXLeIgu1OmUaH2xiH11biJVymJwW/T8/iGozf0Ng==" saltValue="RJKBHPsyuSUpYhhmtA1NEw==" spinCount="100000" sheet="1" objects="1" scenario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printnaarpdf">
                <anchor moveWithCells="1" sizeWithCells="1">
                  <from>
                    <xdr:col>14</xdr:col>
                    <xdr:colOff>508000</xdr:colOff>
                    <xdr:row>4</xdr:row>
                    <xdr:rowOff>133350</xdr:rowOff>
                  </from>
                  <to>
                    <xdr:col>16</xdr:col>
                    <xdr:colOff>565150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H22"/>
  <sheetViews>
    <sheetView showGridLines="0" workbookViewId="0">
      <selection activeCell="B6" sqref="B6"/>
    </sheetView>
  </sheetViews>
  <sheetFormatPr defaultRowHeight="14.5" x14ac:dyDescent="0.35"/>
  <cols>
    <col min="1" max="1" width="26.7265625" customWidth="1"/>
    <col min="2" max="2" width="76" customWidth="1"/>
    <col min="4" max="4" width="3.7265625" customWidth="1"/>
    <col min="5" max="5" width="23.1796875" customWidth="1"/>
    <col min="6" max="6" width="12.81640625" customWidth="1"/>
    <col min="8" max="8" width="56.54296875" customWidth="1"/>
  </cols>
  <sheetData>
    <row r="1" spans="1:8" ht="26" x14ac:dyDescent="0.6">
      <c r="A1" s="13" t="s">
        <v>140</v>
      </c>
    </row>
    <row r="3" spans="1:8" x14ac:dyDescent="0.35">
      <c r="A3" s="12" t="s">
        <v>405</v>
      </c>
    </row>
    <row r="4" spans="1:8" x14ac:dyDescent="0.35">
      <c r="A4" s="56" t="s">
        <v>406</v>
      </c>
      <c r="B4" s="57" t="s">
        <v>513</v>
      </c>
    </row>
    <row r="5" spans="1:8" x14ac:dyDescent="0.35">
      <c r="A5" s="56" t="s">
        <v>144</v>
      </c>
      <c r="B5" s="57" t="s">
        <v>872</v>
      </c>
      <c r="H5" s="162" t="s">
        <v>404</v>
      </c>
    </row>
    <row r="6" spans="1:8" x14ac:dyDescent="0.35">
      <c r="A6" s="56" t="s">
        <v>142</v>
      </c>
      <c r="B6" s="57" t="s">
        <v>514</v>
      </c>
      <c r="H6" s="162"/>
    </row>
    <row r="7" spans="1:8" x14ac:dyDescent="0.35">
      <c r="A7" s="56" t="s">
        <v>9</v>
      </c>
      <c r="B7" s="57" t="s">
        <v>676</v>
      </c>
      <c r="E7" t="s">
        <v>148</v>
      </c>
      <c r="F7" s="41" t="str">
        <f>VLOOKUP(B7,Tabel2[#All],6,FALSE)</f>
        <v>LEU</v>
      </c>
      <c r="H7" s="162"/>
    </row>
    <row r="9" spans="1:8" x14ac:dyDescent="0.35">
      <c r="A9" s="12" t="s">
        <v>407</v>
      </c>
    </row>
    <row r="10" spans="1:8" x14ac:dyDescent="0.35">
      <c r="A10" s="56" t="s">
        <v>402</v>
      </c>
      <c r="B10" s="57"/>
    </row>
    <row r="11" spans="1:8" x14ac:dyDescent="0.35">
      <c r="A11" s="56" t="s">
        <v>144</v>
      </c>
      <c r="B11" s="57"/>
    </row>
    <row r="12" spans="1:8" x14ac:dyDescent="0.35">
      <c r="A12" s="56" t="s">
        <v>142</v>
      </c>
      <c r="B12" s="57"/>
    </row>
    <row r="13" spans="1:8" x14ac:dyDescent="0.35">
      <c r="A13" s="10"/>
      <c r="B13" s="55"/>
    </row>
    <row r="14" spans="1:8" x14ac:dyDescent="0.35">
      <c r="A14" s="12" t="s">
        <v>408</v>
      </c>
    </row>
    <row r="15" spans="1:8" x14ac:dyDescent="0.35">
      <c r="A15" s="56" t="s">
        <v>403</v>
      </c>
      <c r="B15" s="57"/>
    </row>
    <row r="16" spans="1:8" x14ac:dyDescent="0.35">
      <c r="A16" s="56" t="s">
        <v>144</v>
      </c>
      <c r="B16" s="57"/>
    </row>
    <row r="17" spans="1:8" x14ac:dyDescent="0.35">
      <c r="A17" s="56" t="s">
        <v>142</v>
      </c>
      <c r="B17" s="57"/>
    </row>
    <row r="19" spans="1:8" x14ac:dyDescent="0.35">
      <c r="A19" s="12" t="s">
        <v>143</v>
      </c>
    </row>
    <row r="20" spans="1:8" x14ac:dyDescent="0.35">
      <c r="A20" s="56" t="s">
        <v>144</v>
      </c>
      <c r="B20" s="71"/>
      <c r="H20" s="161" t="s">
        <v>141</v>
      </c>
    </row>
    <row r="21" spans="1:8" x14ac:dyDescent="0.35">
      <c r="A21" s="56" t="s">
        <v>145</v>
      </c>
      <c r="B21" s="71"/>
      <c r="H21" s="161"/>
    </row>
    <row r="22" spans="1:8" x14ac:dyDescent="0.35">
      <c r="A22" s="56" t="s">
        <v>146</v>
      </c>
      <c r="B22" s="71"/>
      <c r="H22" s="161"/>
    </row>
  </sheetData>
  <mergeCells count="2">
    <mergeCell ref="H20:H22"/>
    <mergeCell ref="H5: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rgb="FFFF0000"/>
  </sheetPr>
  <dimension ref="A1:W41"/>
  <sheetViews>
    <sheetView zoomScaleNormal="100" workbookViewId="0">
      <selection activeCell="V5" sqref="V5:V6"/>
    </sheetView>
  </sheetViews>
  <sheetFormatPr defaultRowHeight="14.5" x14ac:dyDescent="0.35"/>
  <cols>
    <col min="1" max="1" width="25.26953125" customWidth="1"/>
    <col min="2" max="2" width="8.54296875" style="19" customWidth="1"/>
    <col min="3" max="3" width="14.54296875" style="19" customWidth="1"/>
    <col min="4" max="4" width="12.453125" style="14" customWidth="1"/>
    <col min="5" max="6" width="11" style="14" customWidth="1"/>
    <col min="7" max="7" width="15.1796875" style="14" customWidth="1"/>
    <col min="8" max="10" width="12.7265625" style="14" customWidth="1"/>
    <col min="11" max="21" width="10.7265625" style="14" customWidth="1"/>
    <col min="22" max="22" width="67.7265625" customWidth="1"/>
    <col min="23" max="23" width="41.54296875" bestFit="1" customWidth="1"/>
  </cols>
  <sheetData>
    <row r="1" spans="1:23" ht="26" x14ac:dyDescent="0.6">
      <c r="A1" s="13" t="s">
        <v>147</v>
      </c>
      <c r="B1" s="18"/>
      <c r="C1" s="18"/>
      <c r="E1" s="115">
        <f>COUNTA(C:C)-1</f>
        <v>26</v>
      </c>
      <c r="F1" s="115"/>
    </row>
    <row r="2" spans="1:23" ht="26.5" thickBot="1" x14ac:dyDescent="0.65">
      <c r="A2" s="13"/>
      <c r="B2" s="18"/>
      <c r="C2" s="18"/>
      <c r="K2" s="14" t="str">
        <f ca="1">IFERROR(IF($D5="RWA",INDIRECT($C5&amp;"!$I$20"),IF($D5="DWA",INDIRECT($C5&amp;"!$G$20"),IF($D5="GEM",INDIRECT($C5&amp;"!$G$20"),"")))," ")</f>
        <v xml:space="preserve"> </v>
      </c>
    </row>
    <row r="3" spans="1:23" ht="15" thickBot="1" x14ac:dyDescent="0.4">
      <c r="B3" s="54"/>
      <c r="C3" s="54"/>
      <c r="H3" s="166" t="s">
        <v>353</v>
      </c>
      <c r="I3" s="167"/>
      <c r="J3" s="168"/>
      <c r="K3" s="170" t="s">
        <v>377</v>
      </c>
      <c r="L3" s="171"/>
      <c r="M3" s="171"/>
      <c r="N3" s="172"/>
      <c r="O3" s="172"/>
      <c r="P3" s="172"/>
      <c r="Q3" s="172"/>
      <c r="R3" s="172"/>
      <c r="S3" s="172"/>
      <c r="T3" s="172"/>
      <c r="U3" s="173"/>
    </row>
    <row r="4" spans="1:23" ht="58.5" thickBot="1" x14ac:dyDescent="0.4">
      <c r="A4" s="6" t="s">
        <v>149</v>
      </c>
      <c r="B4" s="6" t="s">
        <v>154</v>
      </c>
      <c r="C4" s="6" t="s">
        <v>8</v>
      </c>
      <c r="D4" s="8" t="s">
        <v>1</v>
      </c>
      <c r="E4" s="8" t="s">
        <v>157</v>
      </c>
      <c r="F4" s="8" t="s">
        <v>152</v>
      </c>
      <c r="G4" s="11" t="s">
        <v>153</v>
      </c>
      <c r="H4" s="6" t="s">
        <v>160</v>
      </c>
      <c r="I4" s="8" t="s">
        <v>159</v>
      </c>
      <c r="J4" s="9" t="s">
        <v>158</v>
      </c>
      <c r="K4" s="70" t="s">
        <v>363</v>
      </c>
      <c r="L4" s="11" t="s">
        <v>364</v>
      </c>
      <c r="M4" s="11" t="s">
        <v>365</v>
      </c>
      <c r="N4" s="11" t="s">
        <v>366</v>
      </c>
      <c r="O4" s="11" t="s">
        <v>367</v>
      </c>
      <c r="P4" s="11" t="s">
        <v>368</v>
      </c>
      <c r="Q4" s="11" t="s">
        <v>369</v>
      </c>
      <c r="R4" s="11" t="s">
        <v>370</v>
      </c>
      <c r="S4" s="11" t="s">
        <v>371</v>
      </c>
      <c r="T4" s="11" t="s">
        <v>372</v>
      </c>
      <c r="U4" s="9" t="s">
        <v>373</v>
      </c>
      <c r="V4" s="69" t="s">
        <v>5</v>
      </c>
    </row>
    <row r="5" spans="1:23" x14ac:dyDescent="0.35">
      <c r="A5" s="5" t="s">
        <v>150</v>
      </c>
      <c r="B5" s="20">
        <v>1</v>
      </c>
      <c r="C5" s="20">
        <v>123456789</v>
      </c>
      <c r="D5" s="16" t="s">
        <v>3</v>
      </c>
      <c r="E5" s="15" t="s">
        <v>151</v>
      </c>
      <c r="F5" s="77"/>
      <c r="G5" s="78"/>
      <c r="H5" s="79"/>
      <c r="I5" s="77"/>
      <c r="J5" s="80"/>
      <c r="K5" s="96" t="str">
        <f ca="1">IFERROR(IF($D5="RWA",INDIRECT($C5&amp;"!$I$20"),IF($D5="DWA",INDIRECT($C5&amp;"!$G$20"),IF($D5="GEM",INDIRECT($C5&amp;"!$G$20"),"")))," ")</f>
        <v xml:space="preserve"> </v>
      </c>
      <c r="L5" s="96" t="str">
        <f ca="1">IFERROR(IF($D5="RWA",INDIRECT($C5&amp;"!$I$21"),IF($D5="DWA",INDIRECT($C5&amp;"!$G$21"),IF($D5="GEM",INDIRECT($C5&amp;"!$G$21"),"")))," ")</f>
        <v xml:space="preserve"> </v>
      </c>
      <c r="M5" s="96" t="str">
        <f ca="1">IFERROR(IF($D5="RWA",INDIRECT($C5&amp;"!$I$22"),IF($D5="DWA",INDIRECT($C5&amp;"!$G$22"),IF($D5="GEM",INDIRECT($C5&amp;"!$G$22"),"")))," ")</f>
        <v xml:space="preserve"> </v>
      </c>
      <c r="N5" s="96" t="str">
        <f ca="1">IFERROR(IF($D5="RWA",INDIRECT($C5&amp;"!$I$23"),IF($D5="DWA",INDIRECT($C5&amp;"!$G$23"),IF($D5="GEM",INDIRECT($C5&amp;"!$G$23"),"")))," ")</f>
        <v xml:space="preserve"> </v>
      </c>
      <c r="O5" s="96" t="str">
        <f ca="1">IFERROR(IF($D5="RWA",INDIRECT($C5&amp;"!$I$24"),IF($D5="DWA",INDIRECT($C5&amp;"!$G$24"),IF($D5="GEM",INDIRECT($C5&amp;"!$G$24"),"")))," ")</f>
        <v xml:space="preserve"> </v>
      </c>
      <c r="P5" s="96" t="str">
        <f ca="1">IFERROR(IF($D5="RWA",INDIRECT($C5&amp;"!$I$25"),IF($D5="DWA",INDIRECT($C5&amp;"!$G$25"),IF($D5="GEM",INDIRECT($C5&amp;"!$G$25"),"")))," ")</f>
        <v xml:space="preserve"> </v>
      </c>
      <c r="Q5" s="96" t="str">
        <f ca="1">IFERROR(IF($D5="RWA",INDIRECT($C5&amp;"!$I$26"),IF($D5="DWA",INDIRECT($C5&amp;"!$G$26"),IF($D5="GEM",INDIRECT($C5&amp;"!$G$26"),"")))," ")</f>
        <v xml:space="preserve"> </v>
      </c>
      <c r="R5" s="96" t="str">
        <f ca="1">IFERROR(IF($D5="RWA",INDIRECT($C5&amp;"!$I$27"),IF($D5="DWA",INDIRECT($C5&amp;"!$G$27"),IF($D5="GEM",INDIRECT($C5&amp;"!$G$27"),"")))," ")</f>
        <v xml:space="preserve"> </v>
      </c>
      <c r="S5" s="96" t="str">
        <f ca="1">IFERROR(IF($D5="RWA",INDIRECT($C5&amp;"!$I$28"),IF($D5="DWA",INDIRECT($C5&amp;"!$G$28"),IF($D5="GEM",INDIRECT($C5&amp;"!$G$28"),"")))," ")</f>
        <v xml:space="preserve"> </v>
      </c>
      <c r="T5" s="96" t="str">
        <f ca="1">IFERROR(IF($D5="RWA",INDIRECT($C5&amp;"!$I$29"),IF($D5="DWA",INDIRECT($C5&amp;"!$G$29"),IF($D5="GEM",INDIRECT($C5&amp;"!$G$29"),"")))," ")</f>
        <v xml:space="preserve"> </v>
      </c>
      <c r="U5" s="96" t="str">
        <f ca="1">IFERROR(IF($D5="RWA",INDIRECT($C5&amp;"!$I$30"),IF($D5="DWA",INDIRECT($C5&amp;"!$G$30"),IF($D5="GEM",INDIRECT($C5&amp;"!$G$30"),"")))," ")</f>
        <v xml:space="preserve"> </v>
      </c>
      <c r="V5" s="169" t="str">
        <f>"GEM="&amp;'Algemene gegevens'!$F$7&amp;" projectnr="&amp;'Algemene gegevens'!$B$5&amp;" adres="&amp;'Project HA'!A5&amp;" "&amp;'Project HA'!B5&amp;" eq="&amp;'Project HA'!C5&amp;" AB-HA-fiche"</f>
        <v>GEM=LEU projectnr=xx,xxx adres=straat 1 eq=123456789 AB-HA-fiche</v>
      </c>
      <c r="W5" s="165" t="s">
        <v>10</v>
      </c>
    </row>
    <row r="6" spans="1:23" x14ac:dyDescent="0.35">
      <c r="A6" s="5" t="s">
        <v>150</v>
      </c>
      <c r="B6" s="20">
        <v>1</v>
      </c>
      <c r="C6" s="20">
        <v>123456789</v>
      </c>
      <c r="D6" s="16" t="s">
        <v>6</v>
      </c>
      <c r="E6" s="15" t="s">
        <v>151</v>
      </c>
      <c r="F6" s="77"/>
      <c r="G6" s="78"/>
      <c r="H6" s="79"/>
      <c r="I6" s="77"/>
      <c r="J6" s="80"/>
      <c r="K6" s="96" t="str">
        <f t="shared" ref="K6:K30" ca="1" si="0">IFERROR(IF($D6="RWA",INDIRECT($C6&amp;"!$I$20"),IF($D6="DWA",INDIRECT($C6&amp;"!$G$20"),IF($D6="GEM",INDIRECT($C6&amp;"!$G$20"),"")))," ")</f>
        <v xml:space="preserve"> </v>
      </c>
      <c r="L6" s="96" t="str">
        <f t="shared" ref="L6:L30" ca="1" si="1">IFERROR(IF($D6="RWA",INDIRECT($C6&amp;"!$I$21"),IF($D6="DWA",INDIRECT($C6&amp;"!$G$21"),IF($D6="GEM",INDIRECT($C6&amp;"!$G$21"),"")))," ")</f>
        <v xml:space="preserve"> </v>
      </c>
      <c r="M6" s="96" t="str">
        <f t="shared" ref="M6:M30" ca="1" si="2">IFERROR(IF($D6="RWA",INDIRECT($C6&amp;"!$I$22"),IF($D6="DWA",INDIRECT($C6&amp;"!$G$22"),IF($D6="GEM",INDIRECT($C6&amp;"!$G$22"),"")))," ")</f>
        <v xml:space="preserve"> </v>
      </c>
      <c r="N6" s="96" t="str">
        <f t="shared" ref="N6:N30" ca="1" si="3">IFERROR(IF($D6="RWA",INDIRECT($C6&amp;"!$I$23"),IF($D6="DWA",INDIRECT($C6&amp;"!$G$23"),IF($D6="GEM",INDIRECT($C6&amp;"!$G$23"),"")))," ")</f>
        <v xml:space="preserve"> </v>
      </c>
      <c r="O6" s="96" t="str">
        <f t="shared" ref="O6:O30" ca="1" si="4">IFERROR(IF($D6="RWA",INDIRECT($C6&amp;"!$I$24"),IF($D6="DWA",INDIRECT($C6&amp;"!$G$24"),IF($D6="GEM",INDIRECT($C6&amp;"!$G$24"),"")))," ")</f>
        <v xml:space="preserve"> </v>
      </c>
      <c r="P6" s="96" t="str">
        <f t="shared" ref="P6:P30" ca="1" si="5">IFERROR(IF($D6="RWA",INDIRECT($C6&amp;"!$I$25"),IF($D6="DWA",INDIRECT($C6&amp;"!$G$25"),IF($D6="GEM",INDIRECT($C6&amp;"!$G$25"),"")))," ")</f>
        <v xml:space="preserve"> </v>
      </c>
      <c r="Q6" s="96" t="str">
        <f t="shared" ref="Q6:Q30" ca="1" si="6">IFERROR(IF($D6="RWA",INDIRECT($C6&amp;"!$I$26"),IF($D6="DWA",INDIRECT($C6&amp;"!$G$26"),IF($D6="GEM",INDIRECT($C6&amp;"!$G$26"),"")))," ")</f>
        <v xml:space="preserve"> </v>
      </c>
      <c r="R6" s="96" t="str">
        <f t="shared" ref="R6:R30" ca="1" si="7">IFERROR(IF($D6="RWA",INDIRECT($C6&amp;"!$I$27"),IF($D6="DWA",INDIRECT($C6&amp;"!$G$27"),IF($D6="GEM",INDIRECT($C6&amp;"!$G$27"),"")))," ")</f>
        <v xml:space="preserve"> </v>
      </c>
      <c r="S6" s="96" t="str">
        <f t="shared" ref="S6:S30" ca="1" si="8">IFERROR(IF($D6="RWA",INDIRECT($C6&amp;"!$I$28"),IF($D6="DWA",INDIRECT($C6&amp;"!$G$28"),IF($D6="GEM",INDIRECT($C6&amp;"!$G$28"),"")))," ")</f>
        <v xml:space="preserve"> </v>
      </c>
      <c r="T6" s="96" t="str">
        <f t="shared" ref="T6:T30" ca="1" si="9">IFERROR(IF($D6="RWA",INDIRECT($C6&amp;"!$I$29"),IF($D6="DWA",INDIRECT($C6&amp;"!$G$29"),IF($D6="GEM",INDIRECT($C6&amp;"!$G$29"),"")))," ")</f>
        <v xml:space="preserve"> </v>
      </c>
      <c r="U6" s="96" t="str">
        <f t="shared" ref="U6:U30" ca="1" si="10">IFERROR(IF($D6="RWA",INDIRECT($C6&amp;"!$I$30"),IF($D6="DWA",INDIRECT($C6&amp;"!$G$30"),IF($D6="GEM",INDIRECT($C6&amp;"!$G$30"),"")))," ")</f>
        <v xml:space="preserve"> </v>
      </c>
      <c r="V6" s="164"/>
      <c r="W6" s="165"/>
    </row>
    <row r="7" spans="1:23" s="105" customFormat="1" ht="15" customHeight="1" x14ac:dyDescent="0.35">
      <c r="A7" s="5" t="s">
        <v>150</v>
      </c>
      <c r="B7" s="20">
        <v>2</v>
      </c>
      <c r="C7" s="20">
        <v>234567888</v>
      </c>
      <c r="D7" s="16" t="s">
        <v>3</v>
      </c>
      <c r="E7" s="16" t="s">
        <v>151</v>
      </c>
      <c r="F7" s="81"/>
      <c r="G7" s="82"/>
      <c r="H7" s="83"/>
      <c r="I7" s="81"/>
      <c r="J7" s="84"/>
      <c r="K7" s="96" t="str">
        <f t="shared" ca="1" si="0"/>
        <v xml:space="preserve"> </v>
      </c>
      <c r="L7" s="96" t="str">
        <f t="shared" ca="1" si="1"/>
        <v xml:space="preserve"> </v>
      </c>
      <c r="M7" s="96" t="str">
        <f t="shared" ca="1" si="2"/>
        <v xml:space="preserve"> </v>
      </c>
      <c r="N7" s="96" t="str">
        <f t="shared" ca="1" si="3"/>
        <v xml:space="preserve"> </v>
      </c>
      <c r="O7" s="96" t="str">
        <f t="shared" ca="1" si="4"/>
        <v xml:space="preserve"> </v>
      </c>
      <c r="P7" s="96" t="str">
        <f t="shared" ca="1" si="5"/>
        <v xml:space="preserve"> </v>
      </c>
      <c r="Q7" s="96" t="str">
        <f t="shared" ca="1" si="6"/>
        <v xml:space="preserve"> </v>
      </c>
      <c r="R7" s="96" t="str">
        <f t="shared" ca="1" si="7"/>
        <v xml:space="preserve"> </v>
      </c>
      <c r="S7" s="96" t="str">
        <f t="shared" ca="1" si="8"/>
        <v xml:space="preserve"> </v>
      </c>
      <c r="T7" s="96" t="str">
        <f t="shared" ca="1" si="9"/>
        <v xml:space="preserve"> </v>
      </c>
      <c r="U7" s="96" t="str">
        <f t="shared" ca="1" si="10"/>
        <v xml:space="preserve"> </v>
      </c>
      <c r="V7" s="163" t="str">
        <f>"GEM="&amp;'Algemene gegevens'!$F$7&amp;" projectnr="&amp;'Algemene gegevens'!$B$5&amp;" adres="&amp;'Project HA'!A7&amp;" "&amp;'Project HA'!B7&amp;" eq="&amp;'Project HA'!C7&amp;" AB-HA-fiche"</f>
        <v>GEM=LEU projectnr=xx,xxx adres=straat 2 eq=234567888 AB-HA-fiche</v>
      </c>
      <c r="W7" s="165" t="s">
        <v>10</v>
      </c>
    </row>
    <row r="8" spans="1:23" s="105" customFormat="1" x14ac:dyDescent="0.35">
      <c r="A8" s="5" t="s">
        <v>150</v>
      </c>
      <c r="B8" s="20">
        <v>2</v>
      </c>
      <c r="C8" s="20">
        <v>234567888</v>
      </c>
      <c r="D8" s="16" t="s">
        <v>6</v>
      </c>
      <c r="E8" s="16" t="s">
        <v>151</v>
      </c>
      <c r="F8" s="81"/>
      <c r="G8" s="82"/>
      <c r="H8" s="83"/>
      <c r="I8" s="81"/>
      <c r="J8" s="84"/>
      <c r="K8" s="96" t="str">
        <f t="shared" ca="1" si="0"/>
        <v xml:space="preserve"> </v>
      </c>
      <c r="L8" s="96" t="str">
        <f t="shared" ca="1" si="1"/>
        <v xml:space="preserve"> </v>
      </c>
      <c r="M8" s="96" t="str">
        <f t="shared" ca="1" si="2"/>
        <v xml:space="preserve"> </v>
      </c>
      <c r="N8" s="96" t="str">
        <f t="shared" ca="1" si="3"/>
        <v xml:space="preserve"> </v>
      </c>
      <c r="O8" s="96" t="str">
        <f t="shared" ca="1" si="4"/>
        <v xml:space="preserve"> </v>
      </c>
      <c r="P8" s="96" t="str">
        <f t="shared" ca="1" si="5"/>
        <v xml:space="preserve"> </v>
      </c>
      <c r="Q8" s="96" t="str">
        <f t="shared" ca="1" si="6"/>
        <v xml:space="preserve"> </v>
      </c>
      <c r="R8" s="96" t="str">
        <f t="shared" ca="1" si="7"/>
        <v xml:space="preserve"> </v>
      </c>
      <c r="S8" s="96" t="str">
        <f t="shared" ca="1" si="8"/>
        <v xml:space="preserve"> </v>
      </c>
      <c r="T8" s="96" t="str">
        <f t="shared" ca="1" si="9"/>
        <v xml:space="preserve"> </v>
      </c>
      <c r="U8" s="96" t="str">
        <f t="shared" ca="1" si="10"/>
        <v xml:space="preserve"> </v>
      </c>
      <c r="V8" s="164"/>
      <c r="W8" s="165"/>
    </row>
    <row r="9" spans="1:23" s="105" customFormat="1" ht="15" customHeight="1" x14ac:dyDescent="0.35">
      <c r="A9" s="5" t="s">
        <v>150</v>
      </c>
      <c r="B9" s="20">
        <v>3</v>
      </c>
      <c r="C9" s="20">
        <v>345678901</v>
      </c>
      <c r="D9" s="16" t="s">
        <v>3</v>
      </c>
      <c r="E9" s="16" t="s">
        <v>151</v>
      </c>
      <c r="F9" s="81"/>
      <c r="G9" s="82"/>
      <c r="H9" s="83"/>
      <c r="I9" s="81"/>
      <c r="J9" s="84"/>
      <c r="K9" s="96" t="str">
        <f t="shared" ca="1" si="0"/>
        <v xml:space="preserve"> </v>
      </c>
      <c r="L9" s="96" t="str">
        <f t="shared" ca="1" si="1"/>
        <v xml:space="preserve"> </v>
      </c>
      <c r="M9" s="96" t="str">
        <f t="shared" ca="1" si="2"/>
        <v xml:space="preserve"> </v>
      </c>
      <c r="N9" s="96" t="str">
        <f t="shared" ca="1" si="3"/>
        <v xml:space="preserve"> </v>
      </c>
      <c r="O9" s="96" t="str">
        <f t="shared" ca="1" si="4"/>
        <v xml:space="preserve"> </v>
      </c>
      <c r="P9" s="96" t="str">
        <f t="shared" ca="1" si="5"/>
        <v xml:space="preserve"> </v>
      </c>
      <c r="Q9" s="96" t="str">
        <f t="shared" ca="1" si="6"/>
        <v xml:space="preserve"> </v>
      </c>
      <c r="R9" s="96" t="str">
        <f t="shared" ca="1" si="7"/>
        <v xml:space="preserve"> </v>
      </c>
      <c r="S9" s="96" t="str">
        <f t="shared" ca="1" si="8"/>
        <v xml:space="preserve"> </v>
      </c>
      <c r="T9" s="96" t="str">
        <f t="shared" ca="1" si="9"/>
        <v xml:space="preserve"> </v>
      </c>
      <c r="U9" s="96" t="str">
        <f t="shared" ca="1" si="10"/>
        <v xml:space="preserve"> </v>
      </c>
      <c r="V9" s="163" t="str">
        <f>"GEM="&amp;'Algemene gegevens'!$F$7&amp;" projectnr="&amp;'Algemene gegevens'!$B$5&amp;" adres="&amp;'Project HA'!A9&amp;" "&amp;'Project HA'!B9&amp;" eq="&amp;'Project HA'!C9&amp;" AB-HA-fiche"</f>
        <v>GEM=LEU projectnr=xx,xxx adres=straat 3 eq=345678901 AB-HA-fiche</v>
      </c>
      <c r="W9" s="165" t="s">
        <v>10</v>
      </c>
    </row>
    <row r="10" spans="1:23" s="105" customFormat="1" x14ac:dyDescent="0.35">
      <c r="A10" s="5" t="s">
        <v>150</v>
      </c>
      <c r="B10" s="20">
        <v>3</v>
      </c>
      <c r="C10" s="20">
        <v>345678901</v>
      </c>
      <c r="D10" s="16" t="s">
        <v>6</v>
      </c>
      <c r="E10" s="16" t="s">
        <v>151</v>
      </c>
      <c r="F10" s="81"/>
      <c r="G10" s="82"/>
      <c r="H10" s="83"/>
      <c r="I10" s="81"/>
      <c r="J10" s="84"/>
      <c r="K10" s="96" t="str">
        <f t="shared" ca="1" si="0"/>
        <v xml:space="preserve"> </v>
      </c>
      <c r="L10" s="96" t="str">
        <f t="shared" ca="1" si="1"/>
        <v xml:space="preserve"> </v>
      </c>
      <c r="M10" s="96" t="str">
        <f t="shared" ca="1" si="2"/>
        <v xml:space="preserve"> </v>
      </c>
      <c r="N10" s="96" t="str">
        <f t="shared" ca="1" si="3"/>
        <v xml:space="preserve"> </v>
      </c>
      <c r="O10" s="96" t="str">
        <f t="shared" ca="1" si="4"/>
        <v xml:space="preserve"> </v>
      </c>
      <c r="P10" s="96" t="str">
        <f t="shared" ca="1" si="5"/>
        <v xml:space="preserve"> </v>
      </c>
      <c r="Q10" s="96" t="str">
        <f t="shared" ca="1" si="6"/>
        <v xml:space="preserve"> </v>
      </c>
      <c r="R10" s="96" t="str">
        <f t="shared" ca="1" si="7"/>
        <v xml:space="preserve"> </v>
      </c>
      <c r="S10" s="96" t="str">
        <f t="shared" ca="1" si="8"/>
        <v xml:space="preserve"> </v>
      </c>
      <c r="T10" s="96" t="str">
        <f t="shared" ca="1" si="9"/>
        <v xml:space="preserve"> </v>
      </c>
      <c r="U10" s="96" t="str">
        <f t="shared" ca="1" si="10"/>
        <v xml:space="preserve"> </v>
      </c>
      <c r="V10" s="164"/>
      <c r="W10" s="165"/>
    </row>
    <row r="11" spans="1:23" s="105" customFormat="1" ht="15" customHeight="1" x14ac:dyDescent="0.35">
      <c r="A11" s="5" t="s">
        <v>150</v>
      </c>
      <c r="B11" s="20">
        <v>4</v>
      </c>
      <c r="C11" s="20">
        <v>345678902</v>
      </c>
      <c r="D11" s="16" t="s">
        <v>3</v>
      </c>
      <c r="E11" s="16" t="s">
        <v>151</v>
      </c>
      <c r="F11" s="81"/>
      <c r="G11" s="82"/>
      <c r="H11" s="83"/>
      <c r="I11" s="81"/>
      <c r="J11" s="84"/>
      <c r="K11" s="96" t="str">
        <f t="shared" ca="1" si="0"/>
        <v xml:space="preserve"> </v>
      </c>
      <c r="L11" s="96" t="str">
        <f t="shared" ca="1" si="1"/>
        <v xml:space="preserve"> </v>
      </c>
      <c r="M11" s="96" t="str">
        <f t="shared" ca="1" si="2"/>
        <v xml:space="preserve"> </v>
      </c>
      <c r="N11" s="96" t="str">
        <f t="shared" ca="1" si="3"/>
        <v xml:space="preserve"> </v>
      </c>
      <c r="O11" s="96" t="str">
        <f t="shared" ca="1" si="4"/>
        <v xml:space="preserve"> </v>
      </c>
      <c r="P11" s="96" t="str">
        <f t="shared" ca="1" si="5"/>
        <v xml:space="preserve"> </v>
      </c>
      <c r="Q11" s="96" t="str">
        <f t="shared" ca="1" si="6"/>
        <v xml:space="preserve"> </v>
      </c>
      <c r="R11" s="96" t="str">
        <f t="shared" ca="1" si="7"/>
        <v xml:space="preserve"> </v>
      </c>
      <c r="S11" s="96" t="str">
        <f t="shared" ca="1" si="8"/>
        <v xml:space="preserve"> </v>
      </c>
      <c r="T11" s="96" t="str">
        <f t="shared" ca="1" si="9"/>
        <v xml:space="preserve"> </v>
      </c>
      <c r="U11" s="96" t="str">
        <f t="shared" ca="1" si="10"/>
        <v xml:space="preserve"> </v>
      </c>
      <c r="V11" s="163" t="str">
        <f>"GEM="&amp;'Algemene gegevens'!$F$7&amp;" projectnr="&amp;'Algemene gegevens'!$B$5&amp;" adres="&amp;'Project HA'!A11&amp;" "&amp;'Project HA'!B11&amp;" eq="&amp;'Project HA'!C11&amp;" AB-HA-fiche"</f>
        <v>GEM=LEU projectnr=xx,xxx adres=straat 4 eq=345678902 AB-HA-fiche</v>
      </c>
      <c r="W11" s="165" t="s">
        <v>10</v>
      </c>
    </row>
    <row r="12" spans="1:23" s="105" customFormat="1" x14ac:dyDescent="0.35">
      <c r="A12" s="5" t="s">
        <v>150</v>
      </c>
      <c r="B12" s="20">
        <v>4</v>
      </c>
      <c r="C12" s="20">
        <v>345678902</v>
      </c>
      <c r="D12" s="16" t="s">
        <v>6</v>
      </c>
      <c r="E12" s="16" t="s">
        <v>151</v>
      </c>
      <c r="F12" s="81"/>
      <c r="G12" s="82"/>
      <c r="H12" s="83"/>
      <c r="I12" s="81"/>
      <c r="J12" s="84"/>
      <c r="K12" s="96" t="str">
        <f t="shared" ca="1" si="0"/>
        <v xml:space="preserve"> </v>
      </c>
      <c r="L12" s="96" t="str">
        <f t="shared" ca="1" si="1"/>
        <v xml:space="preserve"> </v>
      </c>
      <c r="M12" s="96" t="str">
        <f t="shared" ca="1" si="2"/>
        <v xml:space="preserve"> </v>
      </c>
      <c r="N12" s="96" t="str">
        <f t="shared" ca="1" si="3"/>
        <v xml:space="preserve"> </v>
      </c>
      <c r="O12" s="96" t="str">
        <f t="shared" ca="1" si="4"/>
        <v xml:space="preserve"> </v>
      </c>
      <c r="P12" s="96" t="str">
        <f t="shared" ca="1" si="5"/>
        <v xml:space="preserve"> </v>
      </c>
      <c r="Q12" s="96" t="str">
        <f t="shared" ca="1" si="6"/>
        <v xml:space="preserve"> </v>
      </c>
      <c r="R12" s="96" t="str">
        <f t="shared" ca="1" si="7"/>
        <v xml:space="preserve"> </v>
      </c>
      <c r="S12" s="96" t="str">
        <f t="shared" ca="1" si="8"/>
        <v xml:space="preserve"> </v>
      </c>
      <c r="T12" s="96" t="str">
        <f t="shared" ca="1" si="9"/>
        <v xml:space="preserve"> </v>
      </c>
      <c r="U12" s="96" t="str">
        <f t="shared" ca="1" si="10"/>
        <v xml:space="preserve"> </v>
      </c>
      <c r="V12" s="164"/>
      <c r="W12" s="165"/>
    </row>
    <row r="13" spans="1:23" s="105" customFormat="1" ht="15" customHeight="1" x14ac:dyDescent="0.35">
      <c r="A13" s="5" t="s">
        <v>150</v>
      </c>
      <c r="B13" s="20">
        <v>5</v>
      </c>
      <c r="C13" s="20">
        <v>345678903</v>
      </c>
      <c r="D13" s="16" t="s">
        <v>3</v>
      </c>
      <c r="E13" s="16" t="s">
        <v>151</v>
      </c>
      <c r="F13" s="81"/>
      <c r="G13" s="82"/>
      <c r="H13" s="83"/>
      <c r="I13" s="81"/>
      <c r="J13" s="84"/>
      <c r="K13" s="96" t="str">
        <f t="shared" ca="1" si="0"/>
        <v xml:space="preserve"> </v>
      </c>
      <c r="L13" s="96" t="str">
        <f t="shared" ca="1" si="1"/>
        <v xml:space="preserve"> </v>
      </c>
      <c r="M13" s="96" t="str">
        <f t="shared" ca="1" si="2"/>
        <v xml:space="preserve"> </v>
      </c>
      <c r="N13" s="96" t="str">
        <f t="shared" ca="1" si="3"/>
        <v xml:space="preserve"> </v>
      </c>
      <c r="O13" s="96" t="str">
        <f t="shared" ca="1" si="4"/>
        <v xml:space="preserve"> </v>
      </c>
      <c r="P13" s="96" t="str">
        <f t="shared" ca="1" si="5"/>
        <v xml:space="preserve"> </v>
      </c>
      <c r="Q13" s="96" t="str">
        <f t="shared" ca="1" si="6"/>
        <v xml:space="preserve"> </v>
      </c>
      <c r="R13" s="96" t="str">
        <f t="shared" ca="1" si="7"/>
        <v xml:space="preserve"> </v>
      </c>
      <c r="S13" s="96" t="str">
        <f t="shared" ca="1" si="8"/>
        <v xml:space="preserve"> </v>
      </c>
      <c r="T13" s="96" t="str">
        <f t="shared" ca="1" si="9"/>
        <v xml:space="preserve"> </v>
      </c>
      <c r="U13" s="96" t="str">
        <f t="shared" ca="1" si="10"/>
        <v xml:space="preserve"> </v>
      </c>
      <c r="V13" s="163" t="str">
        <f>"GEM="&amp;'Algemene gegevens'!$F$7&amp;" projectnr="&amp;'Algemene gegevens'!$B$5&amp;" adres="&amp;'Project HA'!A13&amp;" "&amp;'Project HA'!B13&amp;" eq="&amp;'Project HA'!C13&amp;" AB-HA-fiche"</f>
        <v>GEM=LEU projectnr=xx,xxx adres=straat 5 eq=345678903 AB-HA-fiche</v>
      </c>
      <c r="W13" s="165" t="s">
        <v>10</v>
      </c>
    </row>
    <row r="14" spans="1:23" s="105" customFormat="1" x14ac:dyDescent="0.35">
      <c r="A14" s="5" t="s">
        <v>150</v>
      </c>
      <c r="B14" s="20">
        <v>5</v>
      </c>
      <c r="C14" s="20">
        <v>345678903</v>
      </c>
      <c r="D14" s="16" t="s">
        <v>6</v>
      </c>
      <c r="E14" s="16" t="s">
        <v>151</v>
      </c>
      <c r="F14" s="81"/>
      <c r="G14" s="82"/>
      <c r="H14" s="83"/>
      <c r="I14" s="81"/>
      <c r="J14" s="84"/>
      <c r="K14" s="96" t="str">
        <f t="shared" ca="1" si="0"/>
        <v xml:space="preserve"> </v>
      </c>
      <c r="L14" s="96" t="str">
        <f t="shared" ca="1" si="1"/>
        <v xml:space="preserve"> </v>
      </c>
      <c r="M14" s="96" t="str">
        <f t="shared" ca="1" si="2"/>
        <v xml:space="preserve"> </v>
      </c>
      <c r="N14" s="96" t="str">
        <f t="shared" ca="1" si="3"/>
        <v xml:space="preserve"> </v>
      </c>
      <c r="O14" s="96" t="str">
        <f t="shared" ca="1" si="4"/>
        <v xml:space="preserve"> </v>
      </c>
      <c r="P14" s="96" t="str">
        <f t="shared" ca="1" si="5"/>
        <v xml:space="preserve"> </v>
      </c>
      <c r="Q14" s="96" t="str">
        <f t="shared" ca="1" si="6"/>
        <v xml:space="preserve"> </v>
      </c>
      <c r="R14" s="96" t="str">
        <f t="shared" ca="1" si="7"/>
        <v xml:space="preserve"> </v>
      </c>
      <c r="S14" s="96" t="str">
        <f t="shared" ca="1" si="8"/>
        <v xml:space="preserve"> </v>
      </c>
      <c r="T14" s="96" t="str">
        <f t="shared" ca="1" si="9"/>
        <v xml:space="preserve"> </v>
      </c>
      <c r="U14" s="96" t="str">
        <f t="shared" ca="1" si="10"/>
        <v xml:space="preserve"> </v>
      </c>
      <c r="V14" s="164"/>
      <c r="W14" s="165"/>
    </row>
    <row r="15" spans="1:23" s="105" customFormat="1" ht="15" customHeight="1" x14ac:dyDescent="0.35">
      <c r="A15" s="5" t="s">
        <v>150</v>
      </c>
      <c r="B15" s="20">
        <v>6</v>
      </c>
      <c r="C15" s="20">
        <v>345678904</v>
      </c>
      <c r="D15" s="16" t="s">
        <v>3</v>
      </c>
      <c r="E15" s="16" t="s">
        <v>151</v>
      </c>
      <c r="F15" s="81"/>
      <c r="G15" s="82"/>
      <c r="H15" s="83"/>
      <c r="I15" s="81"/>
      <c r="J15" s="84"/>
      <c r="K15" s="96" t="str">
        <f t="shared" ca="1" si="0"/>
        <v xml:space="preserve"> </v>
      </c>
      <c r="L15" s="96" t="str">
        <f t="shared" ca="1" si="1"/>
        <v xml:space="preserve"> </v>
      </c>
      <c r="M15" s="96" t="str">
        <f t="shared" ca="1" si="2"/>
        <v xml:space="preserve"> </v>
      </c>
      <c r="N15" s="96" t="str">
        <f t="shared" ca="1" si="3"/>
        <v xml:space="preserve"> </v>
      </c>
      <c r="O15" s="96" t="str">
        <f t="shared" ca="1" si="4"/>
        <v xml:space="preserve"> </v>
      </c>
      <c r="P15" s="96" t="str">
        <f t="shared" ca="1" si="5"/>
        <v xml:space="preserve"> </v>
      </c>
      <c r="Q15" s="96" t="str">
        <f t="shared" ca="1" si="6"/>
        <v xml:space="preserve"> </v>
      </c>
      <c r="R15" s="96" t="str">
        <f t="shared" ca="1" si="7"/>
        <v xml:space="preserve"> </v>
      </c>
      <c r="S15" s="96" t="str">
        <f t="shared" ca="1" si="8"/>
        <v xml:space="preserve"> </v>
      </c>
      <c r="T15" s="96" t="str">
        <f t="shared" ca="1" si="9"/>
        <v xml:space="preserve"> </v>
      </c>
      <c r="U15" s="96" t="str">
        <f t="shared" ca="1" si="10"/>
        <v xml:space="preserve"> </v>
      </c>
      <c r="V15" s="163" t="str">
        <f>"GEM="&amp;'Algemene gegevens'!$F$7&amp;" projectnr="&amp;'Algemene gegevens'!$B$5&amp;" adres="&amp;'Project HA'!A15&amp;" "&amp;'Project HA'!B15&amp;" eq="&amp;'Project HA'!C15&amp;" AB-HA-fiche"</f>
        <v>GEM=LEU projectnr=xx,xxx adres=straat 6 eq=345678904 AB-HA-fiche</v>
      </c>
      <c r="W15" s="165" t="s">
        <v>10</v>
      </c>
    </row>
    <row r="16" spans="1:23" s="105" customFormat="1" x14ac:dyDescent="0.35">
      <c r="A16" s="5" t="s">
        <v>150</v>
      </c>
      <c r="B16" s="20">
        <v>6</v>
      </c>
      <c r="C16" s="20">
        <v>345678904</v>
      </c>
      <c r="D16" s="16" t="s">
        <v>6</v>
      </c>
      <c r="E16" s="16" t="s">
        <v>151</v>
      </c>
      <c r="F16" s="81"/>
      <c r="G16" s="82"/>
      <c r="H16" s="83"/>
      <c r="I16" s="81"/>
      <c r="J16" s="84"/>
      <c r="K16" s="96" t="str">
        <f t="shared" ca="1" si="0"/>
        <v xml:space="preserve"> </v>
      </c>
      <c r="L16" s="96" t="str">
        <f t="shared" ca="1" si="1"/>
        <v xml:space="preserve"> </v>
      </c>
      <c r="M16" s="96" t="str">
        <f t="shared" ca="1" si="2"/>
        <v xml:space="preserve"> </v>
      </c>
      <c r="N16" s="96" t="str">
        <f t="shared" ca="1" si="3"/>
        <v xml:space="preserve"> </v>
      </c>
      <c r="O16" s="96" t="str">
        <f t="shared" ca="1" si="4"/>
        <v xml:space="preserve"> </v>
      </c>
      <c r="P16" s="96" t="str">
        <f t="shared" ca="1" si="5"/>
        <v xml:space="preserve"> </v>
      </c>
      <c r="Q16" s="96" t="str">
        <f t="shared" ca="1" si="6"/>
        <v xml:space="preserve"> </v>
      </c>
      <c r="R16" s="96" t="str">
        <f t="shared" ca="1" si="7"/>
        <v xml:space="preserve"> </v>
      </c>
      <c r="S16" s="96" t="str">
        <f t="shared" ca="1" si="8"/>
        <v xml:space="preserve"> </v>
      </c>
      <c r="T16" s="96" t="str">
        <f t="shared" ca="1" si="9"/>
        <v xml:space="preserve"> </v>
      </c>
      <c r="U16" s="96" t="str">
        <f t="shared" ca="1" si="10"/>
        <v xml:space="preserve"> </v>
      </c>
      <c r="V16" s="164"/>
      <c r="W16" s="165"/>
    </row>
    <row r="17" spans="1:23" ht="15" customHeight="1" x14ac:dyDescent="0.35">
      <c r="A17" s="5" t="s">
        <v>150</v>
      </c>
      <c r="B17" s="20">
        <v>7</v>
      </c>
      <c r="C17" s="20">
        <v>345678905</v>
      </c>
      <c r="D17" s="16" t="s">
        <v>3</v>
      </c>
      <c r="E17" s="16" t="s">
        <v>151</v>
      </c>
      <c r="F17" s="81"/>
      <c r="G17" s="82"/>
      <c r="H17" s="83"/>
      <c r="I17" s="81"/>
      <c r="J17" s="84"/>
      <c r="K17" s="96" t="str">
        <f t="shared" ca="1" si="0"/>
        <v xml:space="preserve"> </v>
      </c>
      <c r="L17" s="96" t="str">
        <f t="shared" ca="1" si="1"/>
        <v xml:space="preserve"> </v>
      </c>
      <c r="M17" s="96" t="str">
        <f t="shared" ca="1" si="2"/>
        <v xml:space="preserve"> </v>
      </c>
      <c r="N17" s="96" t="str">
        <f t="shared" ca="1" si="3"/>
        <v xml:space="preserve"> </v>
      </c>
      <c r="O17" s="96" t="str">
        <f t="shared" ca="1" si="4"/>
        <v xml:space="preserve"> </v>
      </c>
      <c r="P17" s="96" t="str">
        <f t="shared" ca="1" si="5"/>
        <v xml:space="preserve"> </v>
      </c>
      <c r="Q17" s="96" t="str">
        <f t="shared" ca="1" si="6"/>
        <v xml:space="preserve"> </v>
      </c>
      <c r="R17" s="96" t="str">
        <f t="shared" ca="1" si="7"/>
        <v xml:space="preserve"> </v>
      </c>
      <c r="S17" s="96" t="str">
        <f t="shared" ca="1" si="8"/>
        <v xml:space="preserve"> </v>
      </c>
      <c r="T17" s="96" t="str">
        <f t="shared" ca="1" si="9"/>
        <v xml:space="preserve"> </v>
      </c>
      <c r="U17" s="96" t="str">
        <f t="shared" ca="1" si="10"/>
        <v xml:space="preserve"> </v>
      </c>
      <c r="V17" s="163" t="str">
        <f>"GEM="&amp;'Algemene gegevens'!$F$7&amp;" projectnr="&amp;'Algemene gegevens'!$B$5&amp;" adres="&amp;'Project HA'!A17&amp;" "&amp;'Project HA'!B17&amp;" eq="&amp;'Project HA'!C17&amp;" AB-HA-fiche"</f>
        <v>GEM=LEU projectnr=xx,xxx adres=straat 7 eq=345678905 AB-HA-fiche</v>
      </c>
      <c r="W17" s="165" t="s">
        <v>10</v>
      </c>
    </row>
    <row r="18" spans="1:23" x14ac:dyDescent="0.35">
      <c r="A18" s="5" t="s">
        <v>150</v>
      </c>
      <c r="B18" s="20">
        <v>7</v>
      </c>
      <c r="C18" s="20">
        <v>345678905</v>
      </c>
      <c r="D18" s="16" t="s">
        <v>6</v>
      </c>
      <c r="E18" s="16" t="s">
        <v>151</v>
      </c>
      <c r="F18" s="81"/>
      <c r="G18" s="82"/>
      <c r="H18" s="83"/>
      <c r="I18" s="81"/>
      <c r="J18" s="84"/>
      <c r="K18" s="96" t="str">
        <f t="shared" ca="1" si="0"/>
        <v xml:space="preserve"> </v>
      </c>
      <c r="L18" s="96" t="str">
        <f t="shared" ca="1" si="1"/>
        <v xml:space="preserve"> </v>
      </c>
      <c r="M18" s="96" t="str">
        <f t="shared" ca="1" si="2"/>
        <v xml:space="preserve"> </v>
      </c>
      <c r="N18" s="96" t="str">
        <f t="shared" ca="1" si="3"/>
        <v xml:space="preserve"> </v>
      </c>
      <c r="O18" s="96" t="str">
        <f t="shared" ca="1" si="4"/>
        <v xml:space="preserve"> </v>
      </c>
      <c r="P18" s="96" t="str">
        <f t="shared" ca="1" si="5"/>
        <v xml:space="preserve"> </v>
      </c>
      <c r="Q18" s="96" t="str">
        <f t="shared" ca="1" si="6"/>
        <v xml:space="preserve"> </v>
      </c>
      <c r="R18" s="96" t="str">
        <f t="shared" ca="1" si="7"/>
        <v xml:space="preserve"> </v>
      </c>
      <c r="S18" s="96" t="str">
        <f t="shared" ca="1" si="8"/>
        <v xml:space="preserve"> </v>
      </c>
      <c r="T18" s="96" t="str">
        <f t="shared" ca="1" si="9"/>
        <v xml:space="preserve"> </v>
      </c>
      <c r="U18" s="96" t="str">
        <f t="shared" ca="1" si="10"/>
        <v xml:space="preserve"> </v>
      </c>
      <c r="V18" s="164"/>
      <c r="W18" s="165"/>
    </row>
    <row r="19" spans="1:23" s="105" customFormat="1" ht="15" customHeight="1" x14ac:dyDescent="0.35">
      <c r="A19" s="5" t="s">
        <v>150</v>
      </c>
      <c r="B19" s="20">
        <v>8</v>
      </c>
      <c r="C19" s="20">
        <v>345678906</v>
      </c>
      <c r="D19" s="16" t="s">
        <v>3</v>
      </c>
      <c r="E19" s="16" t="s">
        <v>151</v>
      </c>
      <c r="F19" s="81"/>
      <c r="G19" s="82"/>
      <c r="H19" s="83"/>
      <c r="I19" s="81"/>
      <c r="J19" s="84"/>
      <c r="K19" s="96" t="str">
        <f t="shared" ca="1" si="0"/>
        <v xml:space="preserve"> </v>
      </c>
      <c r="L19" s="96" t="str">
        <f t="shared" ca="1" si="1"/>
        <v xml:space="preserve"> </v>
      </c>
      <c r="M19" s="96" t="str">
        <f t="shared" ca="1" si="2"/>
        <v xml:space="preserve"> </v>
      </c>
      <c r="N19" s="96" t="str">
        <f t="shared" ca="1" si="3"/>
        <v xml:space="preserve"> </v>
      </c>
      <c r="O19" s="96" t="str">
        <f t="shared" ca="1" si="4"/>
        <v xml:space="preserve"> </v>
      </c>
      <c r="P19" s="96" t="str">
        <f t="shared" ca="1" si="5"/>
        <v xml:space="preserve"> </v>
      </c>
      <c r="Q19" s="96" t="str">
        <f t="shared" ca="1" si="6"/>
        <v xml:space="preserve"> </v>
      </c>
      <c r="R19" s="96" t="str">
        <f t="shared" ca="1" si="7"/>
        <v xml:space="preserve"> </v>
      </c>
      <c r="S19" s="96" t="str">
        <f t="shared" ca="1" si="8"/>
        <v xml:space="preserve"> </v>
      </c>
      <c r="T19" s="96" t="str">
        <f t="shared" ca="1" si="9"/>
        <v xml:space="preserve"> </v>
      </c>
      <c r="U19" s="96" t="str">
        <f t="shared" ca="1" si="10"/>
        <v xml:space="preserve"> </v>
      </c>
      <c r="V19" s="163" t="str">
        <f>"GEM="&amp;'Algemene gegevens'!$F$7&amp;" projectnr="&amp;'Algemene gegevens'!$B$5&amp;" adres="&amp;'Project HA'!A19&amp;" "&amp;'Project HA'!B19&amp;" eq="&amp;'Project HA'!C19&amp;" AB-HA-fiche"</f>
        <v>GEM=LEU projectnr=xx,xxx adres=straat 8 eq=345678906 AB-HA-fiche</v>
      </c>
      <c r="W19" s="165" t="s">
        <v>10</v>
      </c>
    </row>
    <row r="20" spans="1:23" s="105" customFormat="1" x14ac:dyDescent="0.35">
      <c r="A20" s="5" t="s">
        <v>150</v>
      </c>
      <c r="B20" s="20">
        <v>8</v>
      </c>
      <c r="C20" s="20">
        <v>345678906</v>
      </c>
      <c r="D20" s="16" t="s">
        <v>6</v>
      </c>
      <c r="E20" s="16" t="s">
        <v>151</v>
      </c>
      <c r="F20" s="81"/>
      <c r="G20" s="82"/>
      <c r="H20" s="83"/>
      <c r="I20" s="81"/>
      <c r="J20" s="84"/>
      <c r="K20" s="96" t="str">
        <f ca="1">IFERROR(IF($D20="RWA",INDIRECT($C20&amp;"!$I$20"),IF($D20="DWA",INDIRECT($C20&amp;"!$G$20"),IF($D20="GEM",INDIRECT($C20&amp;"!$G$20"),"")))," ")</f>
        <v xml:space="preserve"> </v>
      </c>
      <c r="L20" s="96" t="str">
        <f t="shared" ca="1" si="1"/>
        <v xml:space="preserve"> </v>
      </c>
      <c r="M20" s="96" t="str">
        <f t="shared" ca="1" si="2"/>
        <v xml:space="preserve"> </v>
      </c>
      <c r="N20" s="96" t="str">
        <f t="shared" ca="1" si="3"/>
        <v xml:space="preserve"> </v>
      </c>
      <c r="O20" s="96" t="str">
        <f t="shared" ca="1" si="4"/>
        <v xml:space="preserve"> </v>
      </c>
      <c r="P20" s="96" t="str">
        <f t="shared" ca="1" si="5"/>
        <v xml:space="preserve"> </v>
      </c>
      <c r="Q20" s="96" t="str">
        <f t="shared" ca="1" si="6"/>
        <v xml:space="preserve"> </v>
      </c>
      <c r="R20" s="96" t="str">
        <f t="shared" ca="1" si="7"/>
        <v xml:space="preserve"> </v>
      </c>
      <c r="S20" s="96" t="str">
        <f t="shared" ca="1" si="8"/>
        <v xml:space="preserve"> </v>
      </c>
      <c r="T20" s="96" t="str">
        <f t="shared" ca="1" si="9"/>
        <v xml:space="preserve"> </v>
      </c>
      <c r="U20" s="96" t="str">
        <f t="shared" ca="1" si="10"/>
        <v xml:space="preserve"> </v>
      </c>
      <c r="V20" s="164"/>
      <c r="W20" s="165"/>
    </row>
    <row r="21" spans="1:23" s="105" customFormat="1" ht="15" customHeight="1" x14ac:dyDescent="0.35">
      <c r="A21" s="5" t="s">
        <v>150</v>
      </c>
      <c r="B21" s="20">
        <v>9</v>
      </c>
      <c r="C21" s="20">
        <v>345678911</v>
      </c>
      <c r="D21" s="16" t="s">
        <v>3</v>
      </c>
      <c r="E21" s="16" t="s">
        <v>151</v>
      </c>
      <c r="F21" s="81"/>
      <c r="G21" s="82"/>
      <c r="H21" s="83"/>
      <c r="I21" s="81"/>
      <c r="J21" s="84"/>
      <c r="K21" s="96" t="str">
        <f t="shared" ca="1" si="0"/>
        <v xml:space="preserve"> </v>
      </c>
      <c r="L21" s="96" t="str">
        <f t="shared" ca="1" si="1"/>
        <v xml:space="preserve"> </v>
      </c>
      <c r="M21" s="96" t="str">
        <f t="shared" ca="1" si="2"/>
        <v xml:space="preserve"> </v>
      </c>
      <c r="N21" s="96" t="str">
        <f t="shared" ca="1" si="3"/>
        <v xml:space="preserve"> </v>
      </c>
      <c r="O21" s="96" t="str">
        <f t="shared" ca="1" si="4"/>
        <v xml:space="preserve"> </v>
      </c>
      <c r="P21" s="96" t="str">
        <f t="shared" ca="1" si="5"/>
        <v xml:space="preserve"> </v>
      </c>
      <c r="Q21" s="96" t="str">
        <f t="shared" ca="1" si="6"/>
        <v xml:space="preserve"> </v>
      </c>
      <c r="R21" s="96" t="str">
        <f t="shared" ca="1" si="7"/>
        <v xml:space="preserve"> </v>
      </c>
      <c r="S21" s="96" t="str">
        <f t="shared" ca="1" si="8"/>
        <v xml:space="preserve"> </v>
      </c>
      <c r="T21" s="96" t="str">
        <f t="shared" ca="1" si="9"/>
        <v xml:space="preserve"> </v>
      </c>
      <c r="U21" s="96" t="str">
        <f t="shared" ca="1" si="10"/>
        <v xml:space="preserve"> </v>
      </c>
      <c r="V21" s="163" t="str">
        <f>"GEM="&amp;'Algemene gegevens'!$F$7&amp;" projectnr="&amp;'Algemene gegevens'!$B$5&amp;" adres="&amp;'Project HA'!A21&amp;" "&amp;'Project HA'!B21&amp;" eq="&amp;'Project HA'!C21&amp;" AB-HA-fiche"</f>
        <v>GEM=LEU projectnr=xx,xxx adres=straat 9 eq=345678911 AB-HA-fiche</v>
      </c>
      <c r="W21" s="165" t="s">
        <v>10</v>
      </c>
    </row>
    <row r="22" spans="1:23" s="105" customFormat="1" x14ac:dyDescent="0.35">
      <c r="A22" s="5" t="s">
        <v>150</v>
      </c>
      <c r="B22" s="20">
        <v>9</v>
      </c>
      <c r="C22" s="20">
        <v>345678911</v>
      </c>
      <c r="D22" s="16" t="s">
        <v>6</v>
      </c>
      <c r="E22" s="16" t="s">
        <v>151</v>
      </c>
      <c r="F22" s="81"/>
      <c r="G22" s="82"/>
      <c r="H22" s="83"/>
      <c r="I22" s="81"/>
      <c r="J22" s="84"/>
      <c r="K22" s="96" t="str">
        <f t="shared" ca="1" si="0"/>
        <v xml:space="preserve"> </v>
      </c>
      <c r="L22" s="96" t="str">
        <f t="shared" ca="1" si="1"/>
        <v xml:space="preserve"> </v>
      </c>
      <c r="M22" s="96" t="str">
        <f t="shared" ca="1" si="2"/>
        <v xml:space="preserve"> </v>
      </c>
      <c r="N22" s="96" t="str">
        <f t="shared" ca="1" si="3"/>
        <v xml:space="preserve"> </v>
      </c>
      <c r="O22" s="96" t="str">
        <f t="shared" ca="1" si="4"/>
        <v xml:space="preserve"> </v>
      </c>
      <c r="P22" s="96" t="str">
        <f t="shared" ca="1" si="5"/>
        <v xml:space="preserve"> </v>
      </c>
      <c r="Q22" s="96" t="str">
        <f t="shared" ca="1" si="6"/>
        <v xml:space="preserve"> </v>
      </c>
      <c r="R22" s="96" t="str">
        <f t="shared" ca="1" si="7"/>
        <v xml:space="preserve"> </v>
      </c>
      <c r="S22" s="96" t="str">
        <f t="shared" ca="1" si="8"/>
        <v xml:space="preserve"> </v>
      </c>
      <c r="T22" s="96" t="str">
        <f t="shared" ca="1" si="9"/>
        <v xml:space="preserve"> </v>
      </c>
      <c r="U22" s="96" t="str">
        <f t="shared" ca="1" si="10"/>
        <v xml:space="preserve"> </v>
      </c>
      <c r="V22" s="164"/>
      <c r="W22" s="165"/>
    </row>
    <row r="23" spans="1:23" ht="15" customHeight="1" x14ac:dyDescent="0.35">
      <c r="A23" s="5" t="s">
        <v>150</v>
      </c>
      <c r="B23" s="20">
        <v>10</v>
      </c>
      <c r="C23" s="20">
        <v>345678907</v>
      </c>
      <c r="D23" s="16" t="s">
        <v>3</v>
      </c>
      <c r="E23" s="16" t="s">
        <v>151</v>
      </c>
      <c r="F23" s="81"/>
      <c r="G23" s="82"/>
      <c r="H23" s="83"/>
      <c r="I23" s="81"/>
      <c r="J23" s="84"/>
      <c r="K23" s="96" t="str">
        <f t="shared" ca="1" si="0"/>
        <v xml:space="preserve"> </v>
      </c>
      <c r="L23" s="96" t="str">
        <f t="shared" ca="1" si="1"/>
        <v xml:space="preserve"> </v>
      </c>
      <c r="M23" s="96" t="str">
        <f t="shared" ca="1" si="2"/>
        <v xml:space="preserve"> </v>
      </c>
      <c r="N23" s="96" t="str">
        <f t="shared" ca="1" si="3"/>
        <v xml:space="preserve"> </v>
      </c>
      <c r="O23" s="96" t="str">
        <f t="shared" ca="1" si="4"/>
        <v xml:space="preserve"> </v>
      </c>
      <c r="P23" s="96" t="str">
        <f t="shared" ca="1" si="5"/>
        <v xml:space="preserve"> </v>
      </c>
      <c r="Q23" s="96" t="str">
        <f t="shared" ca="1" si="6"/>
        <v xml:space="preserve"> </v>
      </c>
      <c r="R23" s="96" t="str">
        <f t="shared" ca="1" si="7"/>
        <v xml:space="preserve"> </v>
      </c>
      <c r="S23" s="96" t="str">
        <f t="shared" ca="1" si="8"/>
        <v xml:space="preserve"> </v>
      </c>
      <c r="T23" s="96" t="str">
        <f t="shared" ca="1" si="9"/>
        <v xml:space="preserve"> </v>
      </c>
      <c r="U23" s="96" t="str">
        <f t="shared" ca="1" si="10"/>
        <v xml:space="preserve"> </v>
      </c>
      <c r="V23" s="163" t="str">
        <f>"GEM="&amp;'Algemene gegevens'!$F$7&amp;" projectnr="&amp;'Algemene gegevens'!$B$5&amp;" adres="&amp;'Project HA'!A23&amp;" "&amp;'Project HA'!B23&amp;" eq="&amp;'Project HA'!C23&amp;" AB-HA-fiche"</f>
        <v>GEM=LEU projectnr=xx,xxx adres=straat 10 eq=345678907 AB-HA-fiche</v>
      </c>
      <c r="W23" s="165" t="s">
        <v>10</v>
      </c>
    </row>
    <row r="24" spans="1:23" x14ac:dyDescent="0.35">
      <c r="A24" s="5" t="s">
        <v>150</v>
      </c>
      <c r="B24" s="20">
        <v>10</v>
      </c>
      <c r="C24" s="20">
        <v>345678907</v>
      </c>
      <c r="D24" s="16" t="s">
        <v>6</v>
      </c>
      <c r="E24" s="16" t="s">
        <v>151</v>
      </c>
      <c r="F24" s="81"/>
      <c r="G24" s="82"/>
      <c r="H24" s="83"/>
      <c r="I24" s="81"/>
      <c r="J24" s="84"/>
      <c r="K24" s="96" t="str">
        <f t="shared" ca="1" si="0"/>
        <v xml:space="preserve"> </v>
      </c>
      <c r="L24" s="96" t="str">
        <f t="shared" ca="1" si="1"/>
        <v xml:space="preserve"> </v>
      </c>
      <c r="M24" s="96" t="str">
        <f t="shared" ca="1" si="2"/>
        <v xml:space="preserve"> </v>
      </c>
      <c r="N24" s="96" t="str">
        <f t="shared" ca="1" si="3"/>
        <v xml:space="preserve"> </v>
      </c>
      <c r="O24" s="96" t="str">
        <f t="shared" ca="1" si="4"/>
        <v xml:space="preserve"> </v>
      </c>
      <c r="P24" s="96" t="str">
        <f t="shared" ca="1" si="5"/>
        <v xml:space="preserve"> </v>
      </c>
      <c r="Q24" s="96" t="str">
        <f t="shared" ca="1" si="6"/>
        <v xml:space="preserve"> </v>
      </c>
      <c r="R24" s="96" t="str">
        <f t="shared" ca="1" si="7"/>
        <v xml:space="preserve"> </v>
      </c>
      <c r="S24" s="96" t="str">
        <f t="shared" ca="1" si="8"/>
        <v xml:space="preserve"> </v>
      </c>
      <c r="T24" s="96" t="str">
        <f t="shared" ca="1" si="9"/>
        <v xml:space="preserve"> </v>
      </c>
      <c r="U24" s="96" t="str">
        <f t="shared" ca="1" si="10"/>
        <v xml:space="preserve"> </v>
      </c>
      <c r="V24" s="164"/>
      <c r="W24" s="165"/>
    </row>
    <row r="25" spans="1:23" ht="15" customHeight="1" x14ac:dyDescent="0.35">
      <c r="A25" s="5" t="s">
        <v>150</v>
      </c>
      <c r="B25" s="20">
        <v>11</v>
      </c>
      <c r="C25" s="20">
        <v>345678908</v>
      </c>
      <c r="D25" s="16" t="s">
        <v>3</v>
      </c>
      <c r="E25" s="16" t="s">
        <v>151</v>
      </c>
      <c r="F25" s="81"/>
      <c r="G25" s="82"/>
      <c r="H25" s="83"/>
      <c r="I25" s="81"/>
      <c r="J25" s="84"/>
      <c r="K25" s="96" t="str">
        <f t="shared" ca="1" si="0"/>
        <v xml:space="preserve"> </v>
      </c>
      <c r="L25" s="96" t="str">
        <f t="shared" ca="1" si="1"/>
        <v xml:space="preserve"> </v>
      </c>
      <c r="M25" s="96" t="str">
        <f t="shared" ca="1" si="2"/>
        <v xml:space="preserve"> </v>
      </c>
      <c r="N25" s="96" t="str">
        <f t="shared" ca="1" si="3"/>
        <v xml:space="preserve"> </v>
      </c>
      <c r="O25" s="96" t="str">
        <f t="shared" ca="1" si="4"/>
        <v xml:space="preserve"> </v>
      </c>
      <c r="P25" s="96" t="str">
        <f t="shared" ca="1" si="5"/>
        <v xml:space="preserve"> </v>
      </c>
      <c r="Q25" s="96" t="str">
        <f t="shared" ca="1" si="6"/>
        <v xml:space="preserve"> </v>
      </c>
      <c r="R25" s="96" t="str">
        <f t="shared" ca="1" si="7"/>
        <v xml:space="preserve"> </v>
      </c>
      <c r="S25" s="96" t="str">
        <f t="shared" ca="1" si="8"/>
        <v xml:space="preserve"> </v>
      </c>
      <c r="T25" s="96" t="str">
        <f t="shared" ca="1" si="9"/>
        <v xml:space="preserve"> </v>
      </c>
      <c r="U25" s="96" t="str">
        <f t="shared" ca="1" si="10"/>
        <v xml:space="preserve"> </v>
      </c>
      <c r="V25" s="163" t="str">
        <f>"GEM="&amp;'Algemene gegevens'!$F$7&amp;" projectnr="&amp;'Algemene gegevens'!$B$5&amp;" adres="&amp;'Project HA'!A25&amp;" "&amp;'Project HA'!B25&amp;" eq="&amp;'Project HA'!C25&amp;" AB-HA-fiche"</f>
        <v>GEM=LEU projectnr=xx,xxx adres=straat 11 eq=345678908 AB-HA-fiche</v>
      </c>
      <c r="W25" s="165" t="s">
        <v>10</v>
      </c>
    </row>
    <row r="26" spans="1:23" x14ac:dyDescent="0.35">
      <c r="A26" s="5" t="s">
        <v>150</v>
      </c>
      <c r="B26" s="20">
        <v>11</v>
      </c>
      <c r="C26" s="20">
        <v>345678908</v>
      </c>
      <c r="D26" s="16" t="s">
        <v>6</v>
      </c>
      <c r="E26" s="16" t="s">
        <v>151</v>
      </c>
      <c r="F26" s="81"/>
      <c r="G26" s="82"/>
      <c r="H26" s="83"/>
      <c r="I26" s="81"/>
      <c r="J26" s="84"/>
      <c r="K26" s="96" t="str">
        <f t="shared" ca="1" si="0"/>
        <v xml:space="preserve"> </v>
      </c>
      <c r="L26" s="96" t="str">
        <f t="shared" ca="1" si="1"/>
        <v xml:space="preserve"> </v>
      </c>
      <c r="M26" s="96" t="str">
        <f t="shared" ca="1" si="2"/>
        <v xml:space="preserve"> </v>
      </c>
      <c r="N26" s="96" t="str">
        <f t="shared" ca="1" si="3"/>
        <v xml:space="preserve"> </v>
      </c>
      <c r="O26" s="96" t="str">
        <f t="shared" ca="1" si="4"/>
        <v xml:space="preserve"> </v>
      </c>
      <c r="P26" s="96" t="str">
        <f t="shared" ca="1" si="5"/>
        <v xml:space="preserve"> </v>
      </c>
      <c r="Q26" s="96" t="str">
        <f t="shared" ca="1" si="6"/>
        <v xml:space="preserve"> </v>
      </c>
      <c r="R26" s="96" t="str">
        <f t="shared" ca="1" si="7"/>
        <v xml:space="preserve"> </v>
      </c>
      <c r="S26" s="96" t="str">
        <f t="shared" ca="1" si="8"/>
        <v xml:space="preserve"> </v>
      </c>
      <c r="T26" s="96" t="str">
        <f t="shared" ca="1" si="9"/>
        <v xml:space="preserve"> </v>
      </c>
      <c r="U26" s="96" t="str">
        <f t="shared" ca="1" si="10"/>
        <v xml:space="preserve"> </v>
      </c>
      <c r="V26" s="164"/>
      <c r="W26" s="165"/>
    </row>
    <row r="27" spans="1:23" ht="15" customHeight="1" x14ac:dyDescent="0.35">
      <c r="A27" s="5" t="s">
        <v>150</v>
      </c>
      <c r="B27" s="20">
        <v>12</v>
      </c>
      <c r="C27" s="20">
        <v>345678909</v>
      </c>
      <c r="D27" s="16" t="s">
        <v>3</v>
      </c>
      <c r="E27" s="16" t="s">
        <v>151</v>
      </c>
      <c r="F27" s="81"/>
      <c r="G27" s="82"/>
      <c r="H27" s="83"/>
      <c r="I27" s="81"/>
      <c r="J27" s="84"/>
      <c r="K27" s="96" t="str">
        <f t="shared" ca="1" si="0"/>
        <v xml:space="preserve"> </v>
      </c>
      <c r="L27" s="96" t="str">
        <f t="shared" ca="1" si="1"/>
        <v xml:space="preserve"> </v>
      </c>
      <c r="M27" s="96" t="str">
        <f t="shared" ca="1" si="2"/>
        <v xml:space="preserve"> </v>
      </c>
      <c r="N27" s="96" t="str">
        <f t="shared" ca="1" si="3"/>
        <v xml:space="preserve"> </v>
      </c>
      <c r="O27" s="96" t="str">
        <f t="shared" ca="1" si="4"/>
        <v xml:space="preserve"> </v>
      </c>
      <c r="P27" s="96" t="str">
        <f t="shared" ca="1" si="5"/>
        <v xml:space="preserve"> </v>
      </c>
      <c r="Q27" s="96" t="str">
        <f t="shared" ca="1" si="6"/>
        <v xml:space="preserve"> </v>
      </c>
      <c r="R27" s="96" t="str">
        <f t="shared" ca="1" si="7"/>
        <v xml:space="preserve"> </v>
      </c>
      <c r="S27" s="96" t="str">
        <f t="shared" ca="1" si="8"/>
        <v xml:space="preserve"> </v>
      </c>
      <c r="T27" s="96" t="str">
        <f t="shared" ca="1" si="9"/>
        <v xml:space="preserve"> </v>
      </c>
      <c r="U27" s="96" t="str">
        <f t="shared" ca="1" si="10"/>
        <v xml:space="preserve"> </v>
      </c>
      <c r="V27" s="163" t="str">
        <f>"GEM="&amp;'Algemene gegevens'!$F$7&amp;" projectnr="&amp;'Algemene gegevens'!$B$5&amp;" adres="&amp;'Project HA'!A27&amp;" "&amp;'Project HA'!B27&amp;" eq="&amp;'Project HA'!C27&amp;" AB-HA-fiche"</f>
        <v>GEM=LEU projectnr=xx,xxx adres=straat 12 eq=345678909 AB-HA-fiche</v>
      </c>
      <c r="W27" s="165" t="s">
        <v>10</v>
      </c>
    </row>
    <row r="28" spans="1:23" x14ac:dyDescent="0.35">
      <c r="A28" s="5" t="s">
        <v>150</v>
      </c>
      <c r="B28" s="20">
        <v>12</v>
      </c>
      <c r="C28" s="20">
        <v>345678909</v>
      </c>
      <c r="D28" s="16" t="s">
        <v>6</v>
      </c>
      <c r="E28" s="16" t="s">
        <v>151</v>
      </c>
      <c r="F28" s="81"/>
      <c r="G28" s="82"/>
      <c r="H28" s="83"/>
      <c r="I28" s="81"/>
      <c r="J28" s="84"/>
      <c r="K28" s="96" t="str">
        <f t="shared" ca="1" si="0"/>
        <v xml:space="preserve"> </v>
      </c>
      <c r="L28" s="96" t="str">
        <f t="shared" ca="1" si="1"/>
        <v xml:space="preserve"> </v>
      </c>
      <c r="M28" s="96" t="str">
        <f t="shared" ca="1" si="2"/>
        <v xml:space="preserve"> </v>
      </c>
      <c r="N28" s="96" t="str">
        <f t="shared" ca="1" si="3"/>
        <v xml:space="preserve"> </v>
      </c>
      <c r="O28" s="96" t="str">
        <f t="shared" ca="1" si="4"/>
        <v xml:space="preserve"> </v>
      </c>
      <c r="P28" s="96" t="str">
        <f t="shared" ca="1" si="5"/>
        <v xml:space="preserve"> </v>
      </c>
      <c r="Q28" s="96" t="str">
        <f t="shared" ca="1" si="6"/>
        <v xml:space="preserve"> </v>
      </c>
      <c r="R28" s="96" t="str">
        <f t="shared" ca="1" si="7"/>
        <v xml:space="preserve"> </v>
      </c>
      <c r="S28" s="96" t="str">
        <f t="shared" ca="1" si="8"/>
        <v xml:space="preserve"> </v>
      </c>
      <c r="T28" s="96" t="str">
        <f t="shared" ca="1" si="9"/>
        <v xml:space="preserve"> </v>
      </c>
      <c r="U28" s="96" t="str">
        <f t="shared" ca="1" si="10"/>
        <v xml:space="preserve"> </v>
      </c>
      <c r="V28" s="164"/>
      <c r="W28" s="165"/>
    </row>
    <row r="29" spans="1:23" s="105" customFormat="1" ht="15" customHeight="1" x14ac:dyDescent="0.35">
      <c r="A29" s="5" t="s">
        <v>150</v>
      </c>
      <c r="B29" s="20">
        <v>13</v>
      </c>
      <c r="C29" s="20">
        <v>345678910</v>
      </c>
      <c r="D29" s="16" t="s">
        <v>3</v>
      </c>
      <c r="E29" s="16" t="s">
        <v>151</v>
      </c>
      <c r="F29" s="81"/>
      <c r="G29" s="82"/>
      <c r="H29" s="83"/>
      <c r="I29" s="81"/>
      <c r="J29" s="84"/>
      <c r="K29" s="96" t="str">
        <f t="shared" ca="1" si="0"/>
        <v xml:space="preserve"> </v>
      </c>
      <c r="L29" s="96" t="str">
        <f t="shared" ca="1" si="1"/>
        <v xml:space="preserve"> </v>
      </c>
      <c r="M29" s="96" t="str">
        <f t="shared" ca="1" si="2"/>
        <v xml:space="preserve"> </v>
      </c>
      <c r="N29" s="96" t="str">
        <f t="shared" ca="1" si="3"/>
        <v xml:space="preserve"> </v>
      </c>
      <c r="O29" s="96" t="str">
        <f t="shared" ca="1" si="4"/>
        <v xml:space="preserve"> </v>
      </c>
      <c r="P29" s="96" t="str">
        <f t="shared" ca="1" si="5"/>
        <v xml:space="preserve"> </v>
      </c>
      <c r="Q29" s="96" t="str">
        <f t="shared" ca="1" si="6"/>
        <v xml:space="preserve"> </v>
      </c>
      <c r="R29" s="96" t="str">
        <f t="shared" ca="1" si="7"/>
        <v xml:space="preserve"> </v>
      </c>
      <c r="S29" s="96" t="str">
        <f t="shared" ca="1" si="8"/>
        <v xml:space="preserve"> </v>
      </c>
      <c r="T29" s="96" t="str">
        <f t="shared" ca="1" si="9"/>
        <v xml:space="preserve"> </v>
      </c>
      <c r="U29" s="96" t="str">
        <f t="shared" ca="1" si="10"/>
        <v xml:space="preserve"> </v>
      </c>
      <c r="V29" s="163" t="str">
        <f>"GEM="&amp;'Algemene gegevens'!$F$7&amp;" projectnr="&amp;'Algemene gegevens'!$B$5&amp;" adres="&amp;'Project HA'!A29&amp;" "&amp;'Project HA'!B29&amp;" eq="&amp;'Project HA'!C29&amp;" AB-HA-fiche"</f>
        <v>GEM=LEU projectnr=xx,xxx adres=straat 13 eq=345678910 AB-HA-fiche</v>
      </c>
      <c r="W29" s="165" t="s">
        <v>10</v>
      </c>
    </row>
    <row r="30" spans="1:23" s="105" customFormat="1" ht="15" thickBot="1" x14ac:dyDescent="0.4">
      <c r="A30" s="5" t="s">
        <v>150</v>
      </c>
      <c r="B30" s="20">
        <v>13</v>
      </c>
      <c r="C30" s="20">
        <v>345678910</v>
      </c>
      <c r="D30" s="16" t="s">
        <v>6</v>
      </c>
      <c r="E30" s="16" t="s">
        <v>151</v>
      </c>
      <c r="F30" s="81"/>
      <c r="G30" s="82"/>
      <c r="H30" s="85"/>
      <c r="I30" s="86"/>
      <c r="J30" s="87"/>
      <c r="K30" s="96" t="str">
        <f t="shared" ca="1" si="0"/>
        <v xml:space="preserve"> </v>
      </c>
      <c r="L30" s="96" t="str">
        <f t="shared" ca="1" si="1"/>
        <v xml:space="preserve"> </v>
      </c>
      <c r="M30" s="96" t="str">
        <f t="shared" ca="1" si="2"/>
        <v xml:space="preserve"> </v>
      </c>
      <c r="N30" s="96" t="str">
        <f t="shared" ca="1" si="3"/>
        <v xml:space="preserve"> </v>
      </c>
      <c r="O30" s="96" t="str">
        <f t="shared" ca="1" si="4"/>
        <v xml:space="preserve"> </v>
      </c>
      <c r="P30" s="96" t="str">
        <f t="shared" ca="1" si="5"/>
        <v xml:space="preserve"> </v>
      </c>
      <c r="Q30" s="96" t="str">
        <f t="shared" ca="1" si="6"/>
        <v xml:space="preserve"> </v>
      </c>
      <c r="R30" s="96" t="str">
        <f t="shared" ca="1" si="7"/>
        <v xml:space="preserve"> </v>
      </c>
      <c r="S30" s="96" t="str">
        <f t="shared" ca="1" si="8"/>
        <v xml:space="preserve"> </v>
      </c>
      <c r="T30" s="96" t="str">
        <f t="shared" ca="1" si="9"/>
        <v xml:space="preserve"> </v>
      </c>
      <c r="U30" s="96" t="str">
        <f t="shared" ca="1" si="10"/>
        <v xml:space="preserve"> </v>
      </c>
      <c r="V30" s="164"/>
      <c r="W30" s="165"/>
    </row>
    <row r="32" spans="1:23" ht="15" thickBot="1" x14ac:dyDescent="0.4"/>
    <row r="33" spans="1:23" x14ac:dyDescent="0.35">
      <c r="A33" s="47" t="s">
        <v>378</v>
      </c>
      <c r="B33" s="89" t="s">
        <v>3</v>
      </c>
      <c r="C33" s="89"/>
      <c r="D33" s="91"/>
      <c r="E33" s="91"/>
      <c r="F33" s="91"/>
      <c r="G33" s="91"/>
      <c r="H33" s="91"/>
      <c r="I33" s="91"/>
      <c r="J33" s="91"/>
      <c r="K33" s="91">
        <f ca="1">SUMIF($D$5:$D33,$B33,K$5:K33)</f>
        <v>0</v>
      </c>
      <c r="L33" s="91">
        <f ca="1">SUMIF($D$5:$D33,$B33,L$5:L33)</f>
        <v>0</v>
      </c>
      <c r="M33" s="91">
        <f ca="1">SUMIF($D$5:$D33,$B33,M$5:M33)</f>
        <v>0</v>
      </c>
      <c r="N33" s="91">
        <f ca="1">SUMIF($D$5:$D33,$B33,N$5:N33)</f>
        <v>0</v>
      </c>
      <c r="O33" s="91">
        <f ca="1">SUMIF($D$5:$D33,$B33,O$5:O33)</f>
        <v>0</v>
      </c>
      <c r="P33" s="91">
        <f ca="1">SUMIF($D$5:$D33,$B33,P$5:P33)</f>
        <v>0</v>
      </c>
      <c r="Q33" s="91">
        <f ca="1">SUMIF($D$5:$D33,$B33,Q$5:Q33)</f>
        <v>0</v>
      </c>
      <c r="R33" s="91">
        <f ca="1">SUMIF($D$5:$D33,$B33,R$5:R33)</f>
        <v>0</v>
      </c>
      <c r="S33" s="91"/>
      <c r="T33" s="91"/>
      <c r="U33" s="91"/>
      <c r="V33" s="48"/>
      <c r="W33" s="48"/>
    </row>
    <row r="34" spans="1:23" x14ac:dyDescent="0.35">
      <c r="B34" s="50" t="s">
        <v>6</v>
      </c>
      <c r="C34" s="50"/>
      <c r="D34" s="51"/>
      <c r="E34" s="51"/>
      <c r="F34" s="51"/>
      <c r="G34" s="51"/>
      <c r="H34" s="51"/>
      <c r="I34" s="51"/>
      <c r="J34" s="51"/>
      <c r="K34" s="51">
        <f ca="1">SUMIF($D$5:$D34,$B34,K$5:K34)</f>
        <v>0</v>
      </c>
      <c r="L34" s="51">
        <f ca="1">SUMIF($D$5:$D34,$B34,L$5:L34)</f>
        <v>0</v>
      </c>
      <c r="M34" s="51">
        <f ca="1">SUMIF($D$5:$D34,$B34,M$5:M34)</f>
        <v>0</v>
      </c>
      <c r="N34" s="51">
        <f ca="1">SUMIF($D$5:$D34,$B34,N$5:N34)</f>
        <v>0</v>
      </c>
      <c r="O34" s="51">
        <f ca="1">SUMIF($D$5:$D34,$B34,O$5:O34)</f>
        <v>0</v>
      </c>
      <c r="P34" s="51">
        <f ca="1">SUMIF($D$5:$D34,$B34,P$5:P34)</f>
        <v>0</v>
      </c>
      <c r="Q34" s="51">
        <f ca="1">SUMIF($D$5:$D34,$B34,Q$5:Q34)</f>
        <v>0</v>
      </c>
      <c r="R34" s="51">
        <f ca="1">SUMIF($D$5:$D34,$B34,R$5:R34)</f>
        <v>0</v>
      </c>
      <c r="S34" s="51"/>
      <c r="T34" s="51"/>
      <c r="U34" s="51"/>
    </row>
    <row r="35" spans="1:23" x14ac:dyDescent="0.35">
      <c r="B35" s="100" t="s">
        <v>431</v>
      </c>
      <c r="C35" s="100"/>
      <c r="K35" s="101">
        <f>SUMIF($D$5:$D35,$B35,K$5:K35)</f>
        <v>0</v>
      </c>
      <c r="L35" s="101">
        <f>SUMIF($D$5:$D35,$B35,L$5:L35)</f>
        <v>0</v>
      </c>
      <c r="M35" s="101">
        <f>SUMIF($D$5:$D35,$B35,M$5:M35)</f>
        <v>0</v>
      </c>
      <c r="N35" s="101">
        <f>SUMIF($D$5:$D35,$B35,N$5:N35)</f>
        <v>0</v>
      </c>
      <c r="O35" s="101">
        <f>SUMIF($D$5:$D35,$B35,O$5:O35)</f>
        <v>0</v>
      </c>
      <c r="P35" s="101">
        <f>SUMIF($D$5:$D35,$B35,P$5:P35)</f>
        <v>0</v>
      </c>
      <c r="Q35" s="101">
        <f>SUMIF($D$5:$D35,$B35,Q$5:Q35)</f>
        <v>0</v>
      </c>
      <c r="R35" s="101">
        <f>SUMIF($D$5:$D35,$B35,R$5:R35)</f>
        <v>0</v>
      </c>
      <c r="S35" s="101"/>
    </row>
    <row r="41" spans="1:23" x14ac:dyDescent="0.35">
      <c r="M41" s="14" t="s">
        <v>432</v>
      </c>
    </row>
  </sheetData>
  <mergeCells count="28">
    <mergeCell ref="V27:V28"/>
    <mergeCell ref="W27:W28"/>
    <mergeCell ref="V29:V30"/>
    <mergeCell ref="W29:W30"/>
    <mergeCell ref="V23:V24"/>
    <mergeCell ref="W23:W24"/>
    <mergeCell ref="V25:V26"/>
    <mergeCell ref="W25:W26"/>
    <mergeCell ref="W5:W6"/>
    <mergeCell ref="W17:W18"/>
    <mergeCell ref="H3:J3"/>
    <mergeCell ref="V5:V6"/>
    <mergeCell ref="V17:V18"/>
    <mergeCell ref="K3:U3"/>
    <mergeCell ref="V19:V20"/>
    <mergeCell ref="W19:W20"/>
    <mergeCell ref="V21:V22"/>
    <mergeCell ref="W21:W22"/>
    <mergeCell ref="V7:V8"/>
    <mergeCell ref="W7:W8"/>
    <mergeCell ref="V9:V10"/>
    <mergeCell ref="W9:W10"/>
    <mergeCell ref="V11:V12"/>
    <mergeCell ref="W11:W12"/>
    <mergeCell ref="V13:V14"/>
    <mergeCell ref="W13:W14"/>
    <mergeCell ref="V15:V16"/>
    <mergeCell ref="W15:W1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Button 6">
              <controlPr defaultSize="0" print="0" autoFill="0" autoPict="0" macro="[0]!kopieer_huisaansluitingen">
                <anchor moveWithCells="1" sizeWithCells="1">
                  <from>
                    <xdr:col>6</xdr:col>
                    <xdr:colOff>19050</xdr:colOff>
                    <xdr:row>0</xdr:row>
                    <xdr:rowOff>107950</xdr:rowOff>
                  </from>
                  <to>
                    <xdr:col>7</xdr:col>
                    <xdr:colOff>38100</xdr:colOff>
                    <xdr:row>1</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tabColor rgb="FFFF0000"/>
  </sheetPr>
  <dimension ref="A1:Z35"/>
  <sheetViews>
    <sheetView zoomScaleNormal="100" workbookViewId="0">
      <selection activeCell="Z6" activeCellId="1" sqref="Y6 Z6"/>
    </sheetView>
  </sheetViews>
  <sheetFormatPr defaultRowHeight="14.5" x14ac:dyDescent="0.35"/>
  <cols>
    <col min="1" max="1" width="25.26953125" customWidth="1"/>
    <col min="2" max="2" width="21.81640625" style="22" customWidth="1"/>
    <col min="3" max="3" width="19.1796875" bestFit="1" customWidth="1"/>
    <col min="4" max="4" width="12.453125" style="14" customWidth="1"/>
    <col min="5" max="6" width="11" style="14" customWidth="1"/>
    <col min="7" max="7" width="15.1796875" style="14" customWidth="1"/>
    <col min="8" max="10" width="12.7265625" style="14" customWidth="1"/>
    <col min="11" max="21" width="10.7265625" style="14" customWidth="1"/>
    <col min="22" max="22" width="78" customWidth="1"/>
    <col min="23" max="23" width="41.54296875" bestFit="1" customWidth="1"/>
  </cols>
  <sheetData>
    <row r="1" spans="1:26" ht="26" x14ac:dyDescent="0.6">
      <c r="A1" s="13" t="s">
        <v>155</v>
      </c>
      <c r="B1" s="21"/>
      <c r="C1" s="54"/>
      <c r="E1" s="115">
        <f>COUNTA(C:C)-1</f>
        <v>22</v>
      </c>
      <c r="F1" s="115"/>
    </row>
    <row r="3" spans="1:26" ht="26" x14ac:dyDescent="0.35">
      <c r="A3" s="25" t="s">
        <v>161</v>
      </c>
      <c r="B3" s="21"/>
      <c r="C3" s="54"/>
      <c r="G3" s="14" t="s">
        <v>432</v>
      </c>
      <c r="J3" s="14" t="s">
        <v>432</v>
      </c>
      <c r="K3" s="14" t="s">
        <v>873</v>
      </c>
      <c r="L3" s="14" t="s">
        <v>873</v>
      </c>
      <c r="M3" s="14" t="s">
        <v>873</v>
      </c>
    </row>
    <row r="4" spans="1:26" ht="15" thickBot="1" x14ac:dyDescent="0.4">
      <c r="C4" s="54"/>
    </row>
    <row r="5" spans="1:26" ht="15.75" customHeight="1" thickBot="1" x14ac:dyDescent="0.4">
      <c r="C5" s="54"/>
      <c r="H5" s="166" t="s">
        <v>353</v>
      </c>
      <c r="I5" s="167"/>
      <c r="J5" s="168"/>
      <c r="K5" s="170" t="s">
        <v>377</v>
      </c>
      <c r="L5" s="171"/>
      <c r="M5" s="171"/>
      <c r="N5" s="172"/>
      <c r="O5" s="172"/>
      <c r="P5" s="172"/>
      <c r="Q5" s="172"/>
      <c r="R5" s="172"/>
      <c r="S5" s="172"/>
      <c r="T5" s="172"/>
      <c r="U5" s="173"/>
    </row>
    <row r="6" spans="1:26" ht="58.5" thickBot="1" x14ac:dyDescent="0.4">
      <c r="A6" s="6" t="s">
        <v>162</v>
      </c>
      <c r="B6" s="6" t="s">
        <v>163</v>
      </c>
      <c r="C6" s="8" t="s">
        <v>8</v>
      </c>
      <c r="D6" s="8" t="s">
        <v>1</v>
      </c>
      <c r="E6" s="8" t="s">
        <v>157</v>
      </c>
      <c r="F6" s="8" t="s">
        <v>152</v>
      </c>
      <c r="G6" s="11" t="s">
        <v>153</v>
      </c>
      <c r="H6" s="6" t="s">
        <v>160</v>
      </c>
      <c r="I6" s="8" t="s">
        <v>159</v>
      </c>
      <c r="J6" s="9" t="s">
        <v>158</v>
      </c>
      <c r="K6" s="70" t="s">
        <v>363</v>
      </c>
      <c r="L6" s="11" t="s">
        <v>364</v>
      </c>
      <c r="M6" s="11" t="s">
        <v>365</v>
      </c>
      <c r="N6" s="11" t="s">
        <v>366</v>
      </c>
      <c r="O6" s="11" t="s">
        <v>367</v>
      </c>
      <c r="P6" s="11" t="s">
        <v>368</v>
      </c>
      <c r="Q6" s="11" t="s">
        <v>369</v>
      </c>
      <c r="R6" s="11" t="s">
        <v>370</v>
      </c>
      <c r="S6" s="11" t="s">
        <v>371</v>
      </c>
      <c r="T6" s="11" t="s">
        <v>372</v>
      </c>
      <c r="U6" s="9" t="s">
        <v>373</v>
      </c>
      <c r="V6" s="69" t="s">
        <v>5</v>
      </c>
      <c r="Y6" s="150"/>
      <c r="Z6" s="150"/>
    </row>
    <row r="7" spans="1:26" ht="15" customHeight="1" x14ac:dyDescent="0.35">
      <c r="A7" s="76" t="s">
        <v>150</v>
      </c>
      <c r="B7" s="42" t="s">
        <v>354</v>
      </c>
      <c r="C7" s="152" t="str">
        <f>'Algemene gegevens'!$B$5&amp;"-volgnr"&amp;'Project WA'!B7</f>
        <v>xx,xxx-volgnr01</v>
      </c>
      <c r="D7" s="149" t="s">
        <v>3</v>
      </c>
      <c r="E7" s="15" t="s">
        <v>156</v>
      </c>
      <c r="F7" s="77"/>
      <c r="G7" s="78"/>
      <c r="H7" s="79"/>
      <c r="I7" s="77"/>
      <c r="J7" s="80"/>
      <c r="K7" s="96" t="str">
        <f ca="1">IFERROR(IF($D7="RWA",INDIRECT("'"&amp;$C7&amp;"'!$I$20"),IF($D7="DWA",INDIRECT("'"&amp;$C7&amp;"'!$G$20"),IF($D7="GEM",INDIRECT("'"&amp;$C7&amp;"'!$G$20"),"")))," ")</f>
        <v xml:space="preserve"> </v>
      </c>
      <c r="L7" s="96" t="str">
        <f ca="1">IFERROR(IF($D7="RWA",INDIRECT("'"&amp;$C7&amp;"'!$I$21"),IF($D7="DWA",INDIRECT("'"&amp;$C7&amp;"'!$G$21"),IF($D7="GEM",INDIRECT("'"&amp;$C7&amp;"'!$G$21"),"")))," ")</f>
        <v xml:space="preserve"> </v>
      </c>
      <c r="M7" s="96" t="str">
        <f ca="1">IFERROR(IF($D7="RWA",INDIRECT("'"&amp;$C7&amp;"'!$I$22"),IF($D7="DWA",INDIRECT("'"&amp;$C7&amp;"'!$G$22"),IF($D7="GEM",INDIRECT("'"&amp;$C7&amp;"'!$G$22"),"")))," ")</f>
        <v xml:space="preserve"> </v>
      </c>
      <c r="N7" s="96" t="str">
        <f ca="1">IFERROR(IF($D7="RWA",INDIRECT("'"&amp;$C7&amp;"'!$I$23"),IF($D7="DWA",INDIRECT("'"&amp;$C7&amp;"'!$G$23"),IF($D7="GEM",INDIRECT("'"&amp;$C7&amp;"'!$G$23"),"")))," ")</f>
        <v xml:space="preserve"> </v>
      </c>
      <c r="O7" s="96" t="str">
        <f ca="1">IFERROR(IF($D7="RWA",INDIRECT("'"&amp;$C7&amp;"'!$I$24"),IF($D7="DWA",INDIRECT("'"&amp;$C7&amp;"'!$G$24"),IF($D7="GEM",INDIRECT("'"&amp;$C7&amp;"'!$G$24"),"")))," ")</f>
        <v xml:space="preserve"> </v>
      </c>
      <c r="P7" s="96" t="str">
        <f ca="1">IFERROR(IF($D7="RWA",INDIRECT("'"&amp;$C7&amp;"'!$I$25"),IF($D7="DWA",INDIRECT("'"&amp;$C7&amp;"'!$G$25"),IF($D7="GEM",INDIRECT("'"&amp;$C7&amp;"'!$G$25"),"")))," ")</f>
        <v xml:space="preserve"> </v>
      </c>
      <c r="Q7" s="96" t="str">
        <f ca="1">IFERROR(IF($D7="RWA",INDIRECT("'"&amp;$C7&amp;"'!$I$26"),IF($D7="DWA",INDIRECT("'"&amp;$C7&amp;"'!$G$26"),IF($D7="GEM",INDIRECT("'"&amp;$C7&amp;"'!$G$26"),"")))," ")</f>
        <v xml:space="preserve"> </v>
      </c>
      <c r="R7" s="96" t="str">
        <f ca="1">IFERROR(IF($D7="RWA",INDIRECT("'"&amp;$C7&amp;"'!$I$27"),IF($D7="DWA",INDIRECT("'"&amp;$C7&amp;"'!$G$27"),IF($D7="GEM",INDIRECT("'"&amp;$C7&amp;"'!$G$27"),"")))," ")</f>
        <v xml:space="preserve"> </v>
      </c>
      <c r="S7" s="96" t="str">
        <f ca="1">IFERROR(IF($D7="RWA",INDIRECT("'"&amp;$C7&amp;"'!$I$28"),IF($D7="DWA",INDIRECT("'"&amp;$C7&amp;"'!$G$28"),IF($D7="GEM",INDIRECT("'"&amp;$C7&amp;"'!$G$28"),"")))," ")</f>
        <v xml:space="preserve"> </v>
      </c>
      <c r="T7" s="96" t="str">
        <f ca="1">IFERROR(IF($D7="RWA",INDIRECT("'"&amp;$C7&amp;"'!$I$29"),IF($D7="DWA",INDIRECT("'"&amp;$C7&amp;"'!$G$29"),IF($D7="GEM",INDIRECT("'"&amp;$C7&amp;"'!$G$29"),"")))," ")</f>
        <v xml:space="preserve"> </v>
      </c>
      <c r="U7" s="160" t="str">
        <f ca="1">IFERROR(IF($D7="RWA",INDIRECT("'"&amp;$C7&amp;"'!$I$30"),IF($D7="DWA",INDIRECT("'"&amp;$C7&amp;"'!$G$30"),IF($D7="GEM",INDIRECT("'"&amp;$C7&amp;"'!$G$30"),"")))," ")</f>
        <v xml:space="preserve"> </v>
      </c>
      <c r="V7" s="176" t="str">
        <f>"GEM="&amp;'Algemene gegevens'!$F$7&amp;" projectnr="&amp;'Algemene gegevens'!$B$5&amp;" adres="&amp;'Project WA'!A7&amp;" "&amp;"wa="&amp;'Project WA'!C7&amp;" AB-HA-fiche"</f>
        <v>GEM=LEU projectnr=xx,xxx adres=straat wa=xx,xxx-volgnr01 AB-HA-fiche</v>
      </c>
      <c r="W7" s="175" t="s">
        <v>10</v>
      </c>
    </row>
    <row r="8" spans="1:26" x14ac:dyDescent="0.35">
      <c r="A8" s="17" t="str">
        <f>A7</f>
        <v>straat</v>
      </c>
      <c r="B8" s="42" t="s">
        <v>354</v>
      </c>
      <c r="C8" s="152" t="str">
        <f>'Algemene gegevens'!$B$5&amp;"-volgnr"&amp;'Project WA'!B8</f>
        <v>xx,xxx-volgnr01</v>
      </c>
      <c r="D8" s="15" t="s">
        <v>6</v>
      </c>
      <c r="E8" s="15" t="s">
        <v>156</v>
      </c>
      <c r="F8" s="77"/>
      <c r="G8" s="78"/>
      <c r="H8" s="79"/>
      <c r="I8" s="77"/>
      <c r="J8" s="80"/>
      <c r="K8" s="96" t="str">
        <f t="shared" ref="K8:K28" ca="1" si="0">IFERROR(IF($D8="RWA",INDIRECT("'"&amp;$C8&amp;"'!$I$20"),IF($D8="DWA",INDIRECT("'"&amp;$C8&amp;"'!$G$20"),IF($D8="GEM",INDIRECT("'"&amp;$C8&amp;"'!$G$20"),"")))," ")</f>
        <v xml:space="preserve"> </v>
      </c>
      <c r="L8" s="96" t="str">
        <f t="shared" ref="L8:L28" ca="1" si="1">IFERROR(IF($D8="RWA",INDIRECT("'"&amp;$C8&amp;"'!$I$21"),IF($D8="DWA",INDIRECT("'"&amp;$C8&amp;"'!$G$21"),IF($D8="GEM",INDIRECT("'"&amp;$C8&amp;"'!$G$21"),"")))," ")</f>
        <v xml:space="preserve"> </v>
      </c>
      <c r="M8" s="96" t="str">
        <f t="shared" ref="M8:M28" ca="1" si="2">IFERROR(IF($D8="RWA",INDIRECT("'"&amp;$C8&amp;"'!$I$22"),IF($D8="DWA",INDIRECT("'"&amp;$C8&amp;"'!$G$22"),IF($D8="GEM",INDIRECT("'"&amp;$C8&amp;"'!$G$22"),"")))," ")</f>
        <v xml:space="preserve"> </v>
      </c>
      <c r="N8" s="96" t="str">
        <f t="shared" ref="N8:N28" ca="1" si="3">IFERROR(IF($D8="RWA",INDIRECT("'"&amp;$C8&amp;"'!$I$23"),IF($D8="DWA",INDIRECT("'"&amp;$C8&amp;"'!$G$23"),IF($D8="GEM",INDIRECT("'"&amp;$C8&amp;"'!$G$23"),"")))," ")</f>
        <v xml:space="preserve"> </v>
      </c>
      <c r="O8" s="96" t="str">
        <f t="shared" ref="O8:O28" ca="1" si="4">IFERROR(IF($D8="RWA",INDIRECT("'"&amp;$C8&amp;"'!$I$24"),IF($D8="DWA",INDIRECT("'"&amp;$C8&amp;"'!$G$24"),IF($D8="GEM",INDIRECT("'"&amp;$C8&amp;"'!$G$24"),"")))," ")</f>
        <v xml:space="preserve"> </v>
      </c>
      <c r="P8" s="96" t="str">
        <f t="shared" ref="P8:P28" ca="1" si="5">IFERROR(IF($D8="RWA",INDIRECT("'"&amp;$C8&amp;"'!$I$25"),IF($D8="DWA",INDIRECT("'"&amp;$C8&amp;"'!$G$25"),IF($D8="GEM",INDIRECT("'"&amp;$C8&amp;"'!$G$25"),"")))," ")</f>
        <v xml:space="preserve"> </v>
      </c>
      <c r="Q8" s="96" t="str">
        <f t="shared" ref="Q8:Q28" ca="1" si="6">IFERROR(IF($D8="RWA",INDIRECT("'"&amp;$C8&amp;"'!$I$26"),IF($D8="DWA",INDIRECT("'"&amp;$C8&amp;"'!$G$26"),IF($D8="GEM",INDIRECT("'"&amp;$C8&amp;"'!$G$26"),"")))," ")</f>
        <v xml:space="preserve"> </v>
      </c>
      <c r="R8" s="96" t="str">
        <f t="shared" ref="R8:R28" ca="1" si="7">IFERROR(IF($D8="RWA",INDIRECT("'"&amp;$C8&amp;"'!$I$27"),IF($D8="DWA",INDIRECT("'"&amp;$C8&amp;"'!$G$27"),IF($D8="GEM",INDIRECT("'"&amp;$C8&amp;"'!$G$27"),"")))," ")</f>
        <v xml:space="preserve"> </v>
      </c>
      <c r="S8" s="96" t="str">
        <f t="shared" ref="S8:S28" ca="1" si="8">IFERROR(IF($D8="RWA",INDIRECT("'"&amp;$C8&amp;"'!$I$28"),IF($D8="DWA",INDIRECT("'"&amp;$C8&amp;"'!$G$28"),IF($D8="GEM",INDIRECT("'"&amp;$C8&amp;"'!$G$28"),"")))," ")</f>
        <v xml:space="preserve"> </v>
      </c>
      <c r="T8" s="96" t="str">
        <f t="shared" ref="T8:T28" ca="1" si="9">IFERROR(IF($D8="RWA",INDIRECT("'"&amp;$C8&amp;"'!$I$29"),IF($D8="DWA",INDIRECT("'"&amp;$C8&amp;"'!$G$29"),IF($D8="GEM",INDIRECT("'"&amp;$C8&amp;"'!$G$29"),"")))," ")</f>
        <v xml:space="preserve"> </v>
      </c>
      <c r="U8" s="160" t="str">
        <f t="shared" ref="U8:U28" ca="1" si="10">IFERROR(IF($D8="RWA",INDIRECT("'"&amp;$C8&amp;"'!$I$30"),IF($D8="DWA",INDIRECT("'"&amp;$C8&amp;"'!$G$30"),IF($D8="GEM",INDIRECT("'"&amp;$C8&amp;"'!$G$30"),"")))," ")</f>
        <v xml:space="preserve"> </v>
      </c>
      <c r="V8" s="174"/>
      <c r="W8" s="175"/>
    </row>
    <row r="9" spans="1:26" ht="15" customHeight="1" x14ac:dyDescent="0.35">
      <c r="A9" s="76" t="s">
        <v>150</v>
      </c>
      <c r="B9" s="43" t="s">
        <v>355</v>
      </c>
      <c r="C9" s="152" t="str">
        <f>'Algemene gegevens'!$B$5&amp;"-volgnr"&amp;'Project WA'!B9</f>
        <v>xx,xxx-volgnr02</v>
      </c>
      <c r="D9" s="16" t="s">
        <v>3</v>
      </c>
      <c r="E9" s="15" t="s">
        <v>156</v>
      </c>
      <c r="F9" s="81"/>
      <c r="G9" s="82"/>
      <c r="H9" s="83"/>
      <c r="I9" s="81"/>
      <c r="J9" s="84"/>
      <c r="K9" s="96" t="str">
        <f t="shared" ca="1" si="0"/>
        <v xml:space="preserve"> </v>
      </c>
      <c r="L9" s="96" t="str">
        <f t="shared" ca="1" si="1"/>
        <v xml:space="preserve"> </v>
      </c>
      <c r="M9" s="96" t="str">
        <f t="shared" ca="1" si="2"/>
        <v xml:space="preserve"> </v>
      </c>
      <c r="N9" s="96" t="str">
        <f t="shared" ca="1" si="3"/>
        <v xml:space="preserve"> </v>
      </c>
      <c r="O9" s="96" t="str">
        <f t="shared" ca="1" si="4"/>
        <v xml:space="preserve"> </v>
      </c>
      <c r="P9" s="96" t="str">
        <f t="shared" ca="1" si="5"/>
        <v xml:space="preserve"> </v>
      </c>
      <c r="Q9" s="96" t="str">
        <f t="shared" ca="1" si="6"/>
        <v xml:space="preserve"> </v>
      </c>
      <c r="R9" s="96" t="str">
        <f t="shared" ca="1" si="7"/>
        <v xml:space="preserve"> </v>
      </c>
      <c r="S9" s="96" t="str">
        <f t="shared" ca="1" si="8"/>
        <v xml:space="preserve"> </v>
      </c>
      <c r="T9" s="96" t="str">
        <f t="shared" ca="1" si="9"/>
        <v xml:space="preserve"> </v>
      </c>
      <c r="U9" s="160" t="str">
        <f t="shared" ca="1" si="10"/>
        <v xml:space="preserve"> </v>
      </c>
      <c r="V9" s="174" t="str">
        <f>"GEM="&amp;'Algemene gegevens'!$F$7&amp;" projectnr="&amp;'Algemene gegevens'!$B$5&amp;" adres="&amp;'Project WA'!A9&amp;" "&amp;"wa="&amp;'Project WA'!C9&amp;" AB-HA-fiche"</f>
        <v>GEM=LEU projectnr=xx,xxx adres=straat wa=xx,xxx-volgnr02 AB-HA-fiche</v>
      </c>
      <c r="W9" s="175" t="s">
        <v>10</v>
      </c>
    </row>
    <row r="10" spans="1:26" x14ac:dyDescent="0.35">
      <c r="A10" s="17" t="str">
        <f>A9</f>
        <v>straat</v>
      </c>
      <c r="B10" s="43" t="s">
        <v>355</v>
      </c>
      <c r="C10" s="152" t="str">
        <f>'Algemene gegevens'!$B$5&amp;"-volgnr"&amp;'Project WA'!B10</f>
        <v>xx,xxx-volgnr02</v>
      </c>
      <c r="D10" s="16" t="s">
        <v>6</v>
      </c>
      <c r="E10" s="15" t="s">
        <v>156</v>
      </c>
      <c r="F10" s="81"/>
      <c r="G10" s="82"/>
      <c r="H10" s="83"/>
      <c r="I10" s="81"/>
      <c r="J10" s="84"/>
      <c r="K10" s="96" t="str">
        <f t="shared" ca="1" si="0"/>
        <v xml:space="preserve"> </v>
      </c>
      <c r="L10" s="96" t="str">
        <f t="shared" ca="1" si="1"/>
        <v xml:space="preserve"> </v>
      </c>
      <c r="M10" s="96" t="str">
        <f t="shared" ca="1" si="2"/>
        <v xml:space="preserve"> </v>
      </c>
      <c r="N10" s="96" t="str">
        <f t="shared" ca="1" si="3"/>
        <v xml:space="preserve"> </v>
      </c>
      <c r="O10" s="96" t="str">
        <f t="shared" ca="1" si="4"/>
        <v xml:space="preserve"> </v>
      </c>
      <c r="P10" s="96" t="str">
        <f t="shared" ca="1" si="5"/>
        <v xml:space="preserve"> </v>
      </c>
      <c r="Q10" s="96" t="str">
        <f t="shared" ca="1" si="6"/>
        <v xml:space="preserve"> </v>
      </c>
      <c r="R10" s="96" t="str">
        <f t="shared" ca="1" si="7"/>
        <v xml:space="preserve"> </v>
      </c>
      <c r="S10" s="96" t="str">
        <f t="shared" ca="1" si="8"/>
        <v xml:space="preserve"> </v>
      </c>
      <c r="T10" s="96" t="str">
        <f t="shared" ca="1" si="9"/>
        <v xml:space="preserve"> </v>
      </c>
      <c r="U10" s="160" t="str">
        <f t="shared" ca="1" si="10"/>
        <v xml:space="preserve"> </v>
      </c>
      <c r="V10" s="174"/>
      <c r="W10" s="175"/>
    </row>
    <row r="11" spans="1:26" ht="15" customHeight="1" x14ac:dyDescent="0.35">
      <c r="A11" s="76" t="s">
        <v>150</v>
      </c>
      <c r="B11" s="43" t="s">
        <v>356</v>
      </c>
      <c r="C11" s="152" t="str">
        <f>'Algemene gegevens'!$B$5&amp;"-volgnr"&amp;'Project WA'!B11</f>
        <v>xx,xxx-volgnr03</v>
      </c>
      <c r="D11" s="16" t="s">
        <v>3</v>
      </c>
      <c r="E11" s="15" t="s">
        <v>156</v>
      </c>
      <c r="F11" s="81"/>
      <c r="G11" s="82"/>
      <c r="H11" s="83"/>
      <c r="I11" s="81"/>
      <c r="J11" s="84"/>
      <c r="K11" s="96" t="str">
        <f t="shared" ca="1" si="0"/>
        <v xml:space="preserve"> </v>
      </c>
      <c r="L11" s="96" t="str">
        <f t="shared" ca="1" si="1"/>
        <v xml:space="preserve"> </v>
      </c>
      <c r="M11" s="96" t="str">
        <f ca="1">IFERROR(IF($D11="RWA",INDIRECT("'"&amp;$C11&amp;"'!$I$22"),IF($D11="DWA",INDIRECT("'"&amp;$C11&amp;"'!$G$22"),IF($D11="GEM",INDIRECT("'"&amp;$C11&amp;"'!$G$22"),"")))," ")</f>
        <v xml:space="preserve"> </v>
      </c>
      <c r="N11" s="96" t="str">
        <f t="shared" ca="1" si="3"/>
        <v xml:space="preserve"> </v>
      </c>
      <c r="O11" s="96" t="str">
        <f t="shared" ca="1" si="4"/>
        <v xml:space="preserve"> </v>
      </c>
      <c r="P11" s="96" t="str">
        <f t="shared" ca="1" si="5"/>
        <v xml:space="preserve"> </v>
      </c>
      <c r="Q11" s="96" t="str">
        <f t="shared" ca="1" si="6"/>
        <v xml:space="preserve"> </v>
      </c>
      <c r="R11" s="96" t="str">
        <f t="shared" ca="1" si="7"/>
        <v xml:space="preserve"> </v>
      </c>
      <c r="S11" s="96" t="str">
        <f t="shared" ca="1" si="8"/>
        <v xml:space="preserve"> </v>
      </c>
      <c r="T11" s="96" t="str">
        <f t="shared" ca="1" si="9"/>
        <v xml:space="preserve"> </v>
      </c>
      <c r="U11" s="160" t="str">
        <f t="shared" ca="1" si="10"/>
        <v xml:space="preserve"> </v>
      </c>
      <c r="V11" s="174" t="str">
        <f>"GEM="&amp;'Algemene gegevens'!$F$7&amp;" projectnr="&amp;'Algemene gegevens'!$B$5&amp;" adres="&amp;'Project WA'!A11&amp;" "&amp;"wa="&amp;'Project WA'!C11&amp;" AB-HA-fiche"</f>
        <v>GEM=LEU projectnr=xx,xxx adres=straat wa=xx,xxx-volgnr03 AB-HA-fiche</v>
      </c>
      <c r="W11" s="175" t="s">
        <v>10</v>
      </c>
    </row>
    <row r="12" spans="1:26" x14ac:dyDescent="0.35">
      <c r="A12" s="17" t="str">
        <f>A11</f>
        <v>straat</v>
      </c>
      <c r="B12" s="43" t="s">
        <v>356</v>
      </c>
      <c r="C12" s="152" t="str">
        <f>'Algemene gegevens'!$B$5&amp;"-volgnr"&amp;'Project WA'!B12</f>
        <v>xx,xxx-volgnr03</v>
      </c>
      <c r="D12" s="16" t="s">
        <v>6</v>
      </c>
      <c r="E12" s="15" t="s">
        <v>156</v>
      </c>
      <c r="F12" s="81"/>
      <c r="G12" s="82"/>
      <c r="H12" s="83"/>
      <c r="I12" s="81"/>
      <c r="J12" s="84"/>
      <c r="K12" s="96" t="str">
        <f t="shared" ca="1" si="0"/>
        <v xml:space="preserve"> </v>
      </c>
      <c r="L12" s="96" t="str">
        <f t="shared" ca="1" si="1"/>
        <v xml:space="preserve"> </v>
      </c>
      <c r="M12" s="96" t="str">
        <f t="shared" ca="1" si="2"/>
        <v xml:space="preserve"> </v>
      </c>
      <c r="N12" s="96" t="str">
        <f t="shared" ca="1" si="3"/>
        <v xml:space="preserve"> </v>
      </c>
      <c r="O12" s="96" t="str">
        <f t="shared" ca="1" si="4"/>
        <v xml:space="preserve"> </v>
      </c>
      <c r="P12" s="96" t="str">
        <f t="shared" ca="1" si="5"/>
        <v xml:space="preserve"> </v>
      </c>
      <c r="Q12" s="96" t="str">
        <f t="shared" ca="1" si="6"/>
        <v xml:space="preserve"> </v>
      </c>
      <c r="R12" s="96" t="str">
        <f t="shared" ca="1" si="7"/>
        <v xml:space="preserve"> </v>
      </c>
      <c r="S12" s="96" t="str">
        <f t="shared" ca="1" si="8"/>
        <v xml:space="preserve"> </v>
      </c>
      <c r="T12" s="96" t="str">
        <f t="shared" ca="1" si="9"/>
        <v xml:space="preserve"> </v>
      </c>
      <c r="U12" s="160" t="str">
        <f t="shared" ca="1" si="10"/>
        <v xml:space="preserve"> </v>
      </c>
      <c r="V12" s="174"/>
      <c r="W12" s="175"/>
    </row>
    <row r="13" spans="1:26" ht="15" customHeight="1" x14ac:dyDescent="0.35">
      <c r="A13" s="76" t="s">
        <v>150</v>
      </c>
      <c r="B13" s="43" t="s">
        <v>357</v>
      </c>
      <c r="C13" s="152" t="str">
        <f>'Algemene gegevens'!$B$5&amp;"-volgnr"&amp;'Project WA'!B13</f>
        <v>xx,xxx-volgnr04</v>
      </c>
      <c r="D13" s="16" t="s">
        <v>3</v>
      </c>
      <c r="E13" s="15" t="s">
        <v>156</v>
      </c>
      <c r="F13" s="81"/>
      <c r="G13" s="82"/>
      <c r="H13" s="83"/>
      <c r="I13" s="81"/>
      <c r="J13" s="84"/>
      <c r="K13" s="96" t="str">
        <f t="shared" ca="1" si="0"/>
        <v xml:space="preserve"> </v>
      </c>
      <c r="L13" s="96" t="str">
        <f t="shared" ca="1" si="1"/>
        <v xml:space="preserve"> </v>
      </c>
      <c r="M13" s="96" t="str">
        <f t="shared" ca="1" si="2"/>
        <v xml:space="preserve"> </v>
      </c>
      <c r="N13" s="96" t="str">
        <f t="shared" ca="1" si="3"/>
        <v xml:space="preserve"> </v>
      </c>
      <c r="O13" s="96" t="str">
        <f t="shared" ca="1" si="4"/>
        <v xml:space="preserve"> </v>
      </c>
      <c r="P13" s="96" t="str">
        <f t="shared" ca="1" si="5"/>
        <v xml:space="preserve"> </v>
      </c>
      <c r="Q13" s="96" t="str">
        <f t="shared" ca="1" si="6"/>
        <v xml:space="preserve"> </v>
      </c>
      <c r="R13" s="96" t="str">
        <f t="shared" ca="1" si="7"/>
        <v xml:space="preserve"> </v>
      </c>
      <c r="S13" s="96" t="str">
        <f t="shared" ca="1" si="8"/>
        <v xml:space="preserve"> </v>
      </c>
      <c r="T13" s="96" t="str">
        <f t="shared" ca="1" si="9"/>
        <v xml:space="preserve"> </v>
      </c>
      <c r="U13" s="160" t="str">
        <f t="shared" ca="1" si="10"/>
        <v xml:space="preserve"> </v>
      </c>
      <c r="V13" s="174" t="str">
        <f>"GEM="&amp;'Algemene gegevens'!$F$7&amp;" projectnr="&amp;'Algemene gegevens'!$B$5&amp;" adres="&amp;'Project WA'!A13&amp;" "&amp;"wa="&amp;'Project WA'!C13&amp;" AB-HA-fiche"</f>
        <v>GEM=LEU projectnr=xx,xxx adres=straat wa=xx,xxx-volgnr04 AB-HA-fiche</v>
      </c>
      <c r="W13" s="175" t="s">
        <v>10</v>
      </c>
    </row>
    <row r="14" spans="1:26" x14ac:dyDescent="0.35">
      <c r="A14" s="17" t="str">
        <f>A13</f>
        <v>straat</v>
      </c>
      <c r="B14" s="43" t="s">
        <v>357</v>
      </c>
      <c r="C14" s="152" t="str">
        <f>'Algemene gegevens'!$B$5&amp;"-volgnr"&amp;'Project WA'!B14</f>
        <v>xx,xxx-volgnr04</v>
      </c>
      <c r="D14" s="16" t="s">
        <v>6</v>
      </c>
      <c r="E14" s="15" t="s">
        <v>156</v>
      </c>
      <c r="F14" s="81"/>
      <c r="G14" s="82"/>
      <c r="H14" s="83"/>
      <c r="I14" s="81"/>
      <c r="J14" s="84"/>
      <c r="K14" s="96" t="str">
        <f t="shared" ca="1" si="0"/>
        <v xml:space="preserve"> </v>
      </c>
      <c r="L14" s="96" t="str">
        <f t="shared" ca="1" si="1"/>
        <v xml:space="preserve"> </v>
      </c>
      <c r="M14" s="96" t="str">
        <f t="shared" ca="1" si="2"/>
        <v xml:space="preserve"> </v>
      </c>
      <c r="N14" s="96" t="str">
        <f t="shared" ca="1" si="3"/>
        <v xml:space="preserve"> </v>
      </c>
      <c r="O14" s="96" t="str">
        <f t="shared" ca="1" si="4"/>
        <v xml:space="preserve"> </v>
      </c>
      <c r="P14" s="96" t="str">
        <f t="shared" ca="1" si="5"/>
        <v xml:space="preserve"> </v>
      </c>
      <c r="Q14" s="96" t="str">
        <f t="shared" ca="1" si="6"/>
        <v xml:space="preserve"> </v>
      </c>
      <c r="R14" s="96" t="str">
        <f t="shared" ca="1" si="7"/>
        <v xml:space="preserve"> </v>
      </c>
      <c r="S14" s="96" t="str">
        <f t="shared" ca="1" si="8"/>
        <v xml:space="preserve"> </v>
      </c>
      <c r="T14" s="96" t="str">
        <f t="shared" ca="1" si="9"/>
        <v xml:space="preserve"> </v>
      </c>
      <c r="U14" s="160" t="str">
        <f t="shared" ca="1" si="10"/>
        <v xml:space="preserve"> </v>
      </c>
      <c r="V14" s="174"/>
      <c r="W14" s="175"/>
    </row>
    <row r="15" spans="1:26" ht="15" customHeight="1" x14ac:dyDescent="0.35">
      <c r="A15" s="76" t="s">
        <v>150</v>
      </c>
      <c r="B15" s="43" t="s">
        <v>358</v>
      </c>
      <c r="C15" s="152" t="str">
        <f>'Algemene gegevens'!$B$5&amp;"-volgnr"&amp;'Project WA'!B15</f>
        <v>xx,xxx-volgnr05</v>
      </c>
      <c r="D15" s="16" t="s">
        <v>3</v>
      </c>
      <c r="E15" s="15" t="s">
        <v>156</v>
      </c>
      <c r="F15" s="81"/>
      <c r="G15" s="82"/>
      <c r="H15" s="83"/>
      <c r="I15" s="81"/>
      <c r="J15" s="84"/>
      <c r="K15" s="96" t="str">
        <f t="shared" ca="1" si="0"/>
        <v xml:space="preserve"> </v>
      </c>
      <c r="L15" s="96" t="str">
        <f t="shared" ca="1" si="1"/>
        <v xml:space="preserve"> </v>
      </c>
      <c r="M15" s="96" t="str">
        <f t="shared" ca="1" si="2"/>
        <v xml:space="preserve"> </v>
      </c>
      <c r="N15" s="96" t="str">
        <f t="shared" ca="1" si="3"/>
        <v xml:space="preserve"> </v>
      </c>
      <c r="O15" s="96" t="str">
        <f t="shared" ca="1" si="4"/>
        <v xml:space="preserve"> </v>
      </c>
      <c r="P15" s="96" t="str">
        <f t="shared" ca="1" si="5"/>
        <v xml:space="preserve"> </v>
      </c>
      <c r="Q15" s="96" t="str">
        <f t="shared" ca="1" si="6"/>
        <v xml:space="preserve"> </v>
      </c>
      <c r="R15" s="96" t="str">
        <f t="shared" ca="1" si="7"/>
        <v xml:space="preserve"> </v>
      </c>
      <c r="S15" s="96" t="str">
        <f t="shared" ca="1" si="8"/>
        <v xml:space="preserve"> </v>
      </c>
      <c r="T15" s="96" t="str">
        <f t="shared" ca="1" si="9"/>
        <v xml:space="preserve"> </v>
      </c>
      <c r="U15" s="160" t="str">
        <f t="shared" ca="1" si="10"/>
        <v xml:space="preserve"> </v>
      </c>
      <c r="V15" s="174" t="str">
        <f>"GEM="&amp;'Algemene gegevens'!$F$7&amp;" projectnr="&amp;'Algemene gegevens'!$B$5&amp;" adres="&amp;'Project WA'!A15&amp;" "&amp;"wa="&amp;'Project WA'!C15&amp;" AB-HA-fiche"</f>
        <v>GEM=LEU projectnr=xx,xxx adres=straat wa=xx,xxx-volgnr05 AB-HA-fiche</v>
      </c>
      <c r="W15" s="175" t="s">
        <v>10</v>
      </c>
    </row>
    <row r="16" spans="1:26" x14ac:dyDescent="0.35">
      <c r="A16" s="17" t="str">
        <f>A15</f>
        <v>straat</v>
      </c>
      <c r="B16" s="43" t="s">
        <v>358</v>
      </c>
      <c r="C16" s="152" t="str">
        <f>'Algemene gegevens'!$B$5&amp;"-volgnr"&amp;'Project WA'!B16</f>
        <v>xx,xxx-volgnr05</v>
      </c>
      <c r="D16" s="16" t="s">
        <v>6</v>
      </c>
      <c r="E16" s="15" t="s">
        <v>156</v>
      </c>
      <c r="F16" s="81"/>
      <c r="G16" s="82"/>
      <c r="H16" s="83"/>
      <c r="I16" s="81"/>
      <c r="J16" s="84"/>
      <c r="K16" s="96" t="str">
        <f t="shared" ca="1" si="0"/>
        <v xml:space="preserve"> </v>
      </c>
      <c r="L16" s="96" t="str">
        <f t="shared" ca="1" si="1"/>
        <v xml:space="preserve"> </v>
      </c>
      <c r="M16" s="96" t="str">
        <f t="shared" ca="1" si="2"/>
        <v xml:space="preserve"> </v>
      </c>
      <c r="N16" s="96" t="str">
        <f t="shared" ca="1" si="3"/>
        <v xml:space="preserve"> </v>
      </c>
      <c r="O16" s="96" t="str">
        <f t="shared" ca="1" si="4"/>
        <v xml:space="preserve"> </v>
      </c>
      <c r="P16" s="96" t="str">
        <f t="shared" ca="1" si="5"/>
        <v xml:space="preserve"> </v>
      </c>
      <c r="Q16" s="96" t="str">
        <f t="shared" ca="1" si="6"/>
        <v xml:space="preserve"> </v>
      </c>
      <c r="R16" s="96" t="str">
        <f t="shared" ca="1" si="7"/>
        <v xml:space="preserve"> </v>
      </c>
      <c r="S16" s="96" t="str">
        <f t="shared" ca="1" si="8"/>
        <v xml:space="preserve"> </v>
      </c>
      <c r="T16" s="96" t="str">
        <f t="shared" ca="1" si="9"/>
        <v xml:space="preserve"> </v>
      </c>
      <c r="U16" s="160" t="str">
        <f t="shared" ca="1" si="10"/>
        <v xml:space="preserve"> </v>
      </c>
      <c r="V16" s="174"/>
      <c r="W16" s="175"/>
    </row>
    <row r="17" spans="1:23" ht="15" customHeight="1" x14ac:dyDescent="0.35">
      <c r="A17" s="76" t="s">
        <v>150</v>
      </c>
      <c r="B17" s="43" t="s">
        <v>359</v>
      </c>
      <c r="C17" s="152" t="str">
        <f>'Algemene gegevens'!$B$5&amp;"-volgnr"&amp;'Project WA'!B17</f>
        <v>xx,xxx-volgnr06</v>
      </c>
      <c r="D17" s="16" t="s">
        <v>3</v>
      </c>
      <c r="E17" s="15" t="s">
        <v>156</v>
      </c>
      <c r="F17" s="81"/>
      <c r="G17" s="82"/>
      <c r="H17" s="83"/>
      <c r="I17" s="81"/>
      <c r="J17" s="84"/>
      <c r="K17" s="96" t="str">
        <f t="shared" ca="1" si="0"/>
        <v xml:space="preserve"> </v>
      </c>
      <c r="L17" s="96" t="str">
        <f t="shared" ca="1" si="1"/>
        <v xml:space="preserve"> </v>
      </c>
      <c r="M17" s="96" t="str">
        <f t="shared" ca="1" si="2"/>
        <v xml:space="preserve"> </v>
      </c>
      <c r="N17" s="96" t="str">
        <f t="shared" ca="1" si="3"/>
        <v xml:space="preserve"> </v>
      </c>
      <c r="O17" s="96" t="str">
        <f t="shared" ca="1" si="4"/>
        <v xml:space="preserve"> </v>
      </c>
      <c r="P17" s="96" t="str">
        <f t="shared" ca="1" si="5"/>
        <v xml:space="preserve"> </v>
      </c>
      <c r="Q17" s="96" t="str">
        <f t="shared" ca="1" si="6"/>
        <v xml:space="preserve"> </v>
      </c>
      <c r="R17" s="96" t="str">
        <f t="shared" ca="1" si="7"/>
        <v xml:space="preserve"> </v>
      </c>
      <c r="S17" s="96" t="str">
        <f t="shared" ca="1" si="8"/>
        <v xml:space="preserve"> </v>
      </c>
      <c r="T17" s="96" t="str">
        <f t="shared" ca="1" si="9"/>
        <v xml:space="preserve"> </v>
      </c>
      <c r="U17" s="160" t="str">
        <f t="shared" ca="1" si="10"/>
        <v xml:space="preserve"> </v>
      </c>
      <c r="V17" s="174" t="str">
        <f>"GEM="&amp;'Algemene gegevens'!$F$7&amp;" projectnr="&amp;'Algemene gegevens'!$B$5&amp;" adres="&amp;'Project WA'!A17&amp;" "&amp;"wa="&amp;'Project WA'!C17&amp;" AB-HA-fiche"</f>
        <v>GEM=LEU projectnr=xx,xxx adres=straat wa=xx,xxx-volgnr06 AB-HA-fiche</v>
      </c>
      <c r="W17" s="175" t="s">
        <v>10</v>
      </c>
    </row>
    <row r="18" spans="1:23" x14ac:dyDescent="0.35">
      <c r="A18" s="17" t="str">
        <f>A17</f>
        <v>straat</v>
      </c>
      <c r="B18" s="43" t="s">
        <v>359</v>
      </c>
      <c r="C18" s="152" t="str">
        <f>'Algemene gegevens'!$B$5&amp;"-volgnr"&amp;'Project WA'!B18</f>
        <v>xx,xxx-volgnr06</v>
      </c>
      <c r="D18" s="16" t="s">
        <v>6</v>
      </c>
      <c r="E18" s="15" t="s">
        <v>156</v>
      </c>
      <c r="F18" s="81"/>
      <c r="G18" s="82"/>
      <c r="H18" s="83"/>
      <c r="I18" s="81"/>
      <c r="J18" s="84"/>
      <c r="K18" s="96" t="str">
        <f t="shared" ca="1" si="0"/>
        <v xml:space="preserve"> </v>
      </c>
      <c r="L18" s="96" t="str">
        <f t="shared" ca="1" si="1"/>
        <v xml:space="preserve"> </v>
      </c>
      <c r="M18" s="96" t="str">
        <f t="shared" ca="1" si="2"/>
        <v xml:space="preserve"> </v>
      </c>
      <c r="N18" s="96" t="str">
        <f t="shared" ca="1" si="3"/>
        <v xml:space="preserve"> </v>
      </c>
      <c r="O18" s="96" t="str">
        <f t="shared" ca="1" si="4"/>
        <v xml:space="preserve"> </v>
      </c>
      <c r="P18" s="96" t="str">
        <f t="shared" ca="1" si="5"/>
        <v xml:space="preserve"> </v>
      </c>
      <c r="Q18" s="96" t="str">
        <f t="shared" ca="1" si="6"/>
        <v xml:space="preserve"> </v>
      </c>
      <c r="R18" s="96" t="str">
        <f t="shared" ca="1" si="7"/>
        <v xml:space="preserve"> </v>
      </c>
      <c r="S18" s="96" t="str">
        <f t="shared" ca="1" si="8"/>
        <v xml:space="preserve"> </v>
      </c>
      <c r="T18" s="96" t="str">
        <f t="shared" ca="1" si="9"/>
        <v xml:space="preserve"> </v>
      </c>
      <c r="U18" s="160" t="str">
        <f t="shared" ca="1" si="10"/>
        <v xml:space="preserve"> </v>
      </c>
      <c r="V18" s="174"/>
      <c r="W18" s="175"/>
    </row>
    <row r="19" spans="1:23" ht="15" customHeight="1" x14ac:dyDescent="0.35">
      <c r="A19" s="76" t="s">
        <v>150</v>
      </c>
      <c r="B19" s="43" t="s">
        <v>360</v>
      </c>
      <c r="C19" s="152" t="str">
        <f>'Algemene gegevens'!$B$5&amp;"-volgnr"&amp;'Project WA'!B19</f>
        <v>xx,xxx-volgnr07</v>
      </c>
      <c r="D19" s="16" t="s">
        <v>3</v>
      </c>
      <c r="E19" s="15" t="s">
        <v>156</v>
      </c>
      <c r="F19" s="81"/>
      <c r="G19" s="82"/>
      <c r="H19" s="83"/>
      <c r="I19" s="81"/>
      <c r="J19" s="84"/>
      <c r="K19" s="96" t="str">
        <f t="shared" ca="1" si="0"/>
        <v xml:space="preserve"> </v>
      </c>
      <c r="L19" s="96" t="str">
        <f t="shared" ca="1" si="1"/>
        <v xml:space="preserve"> </v>
      </c>
      <c r="M19" s="96" t="str">
        <f t="shared" ca="1" si="2"/>
        <v xml:space="preserve"> </v>
      </c>
      <c r="N19" s="96" t="str">
        <f t="shared" ca="1" si="3"/>
        <v xml:space="preserve"> </v>
      </c>
      <c r="O19" s="96" t="str">
        <f t="shared" ca="1" si="4"/>
        <v xml:space="preserve"> </v>
      </c>
      <c r="P19" s="96" t="str">
        <f t="shared" ca="1" si="5"/>
        <v xml:space="preserve"> </v>
      </c>
      <c r="Q19" s="96" t="str">
        <f t="shared" ca="1" si="6"/>
        <v xml:space="preserve"> </v>
      </c>
      <c r="R19" s="96" t="str">
        <f t="shared" ca="1" si="7"/>
        <v xml:space="preserve"> </v>
      </c>
      <c r="S19" s="96" t="str">
        <f t="shared" ca="1" si="8"/>
        <v xml:space="preserve"> </v>
      </c>
      <c r="T19" s="96" t="str">
        <f t="shared" ca="1" si="9"/>
        <v xml:space="preserve"> </v>
      </c>
      <c r="U19" s="160" t="str">
        <f t="shared" ca="1" si="10"/>
        <v xml:space="preserve"> </v>
      </c>
      <c r="V19" s="174" t="str">
        <f>"GEM="&amp;'Algemene gegevens'!$F$7&amp;" projectnr="&amp;'Algemene gegevens'!$B$5&amp;" adres="&amp;'Project WA'!A19&amp;" "&amp;"wa="&amp;'Project WA'!C19&amp;" AB-HA-fiche"</f>
        <v>GEM=LEU projectnr=xx,xxx adres=straat wa=xx,xxx-volgnr07 AB-HA-fiche</v>
      </c>
      <c r="W19" s="175" t="s">
        <v>10</v>
      </c>
    </row>
    <row r="20" spans="1:23" x14ac:dyDescent="0.35">
      <c r="A20" s="17" t="str">
        <f>A19</f>
        <v>straat</v>
      </c>
      <c r="B20" s="43" t="s">
        <v>360</v>
      </c>
      <c r="C20" s="152" t="str">
        <f>'Algemene gegevens'!$B$5&amp;"-volgnr"&amp;'Project WA'!B20</f>
        <v>xx,xxx-volgnr07</v>
      </c>
      <c r="D20" s="16" t="s">
        <v>6</v>
      </c>
      <c r="E20" s="15" t="s">
        <v>156</v>
      </c>
      <c r="F20" s="81"/>
      <c r="G20" s="82"/>
      <c r="H20" s="83"/>
      <c r="I20" s="81"/>
      <c r="J20" s="84"/>
      <c r="K20" s="96" t="str">
        <f t="shared" ca="1" si="0"/>
        <v xml:space="preserve"> </v>
      </c>
      <c r="L20" s="96" t="str">
        <f t="shared" ca="1" si="1"/>
        <v xml:space="preserve"> </v>
      </c>
      <c r="M20" s="96" t="str">
        <f t="shared" ca="1" si="2"/>
        <v xml:space="preserve"> </v>
      </c>
      <c r="N20" s="96" t="str">
        <f t="shared" ca="1" si="3"/>
        <v xml:space="preserve"> </v>
      </c>
      <c r="O20" s="96" t="str">
        <f t="shared" ca="1" si="4"/>
        <v xml:space="preserve"> </v>
      </c>
      <c r="P20" s="96" t="str">
        <f t="shared" ca="1" si="5"/>
        <v xml:space="preserve"> </v>
      </c>
      <c r="Q20" s="96" t="str">
        <f t="shared" ca="1" si="6"/>
        <v xml:space="preserve"> </v>
      </c>
      <c r="R20" s="96" t="str">
        <f t="shared" ca="1" si="7"/>
        <v xml:space="preserve"> </v>
      </c>
      <c r="S20" s="96" t="str">
        <f t="shared" ca="1" si="8"/>
        <v xml:space="preserve"> </v>
      </c>
      <c r="T20" s="96" t="str">
        <f t="shared" ca="1" si="9"/>
        <v xml:space="preserve"> </v>
      </c>
      <c r="U20" s="160" t="str">
        <f t="shared" ca="1" si="10"/>
        <v xml:space="preserve"> </v>
      </c>
      <c r="V20" s="174"/>
      <c r="W20" s="175"/>
    </row>
    <row r="21" spans="1:23" ht="15" customHeight="1" x14ac:dyDescent="0.35">
      <c r="A21" s="76" t="s">
        <v>150</v>
      </c>
      <c r="B21" s="43" t="s">
        <v>361</v>
      </c>
      <c r="C21" s="152" t="str">
        <f>'Algemene gegevens'!$B$5&amp;"-volgnr"&amp;'Project WA'!B21</f>
        <v>xx,xxx-volgnr08</v>
      </c>
      <c r="D21" s="16" t="s">
        <v>3</v>
      </c>
      <c r="E21" s="15" t="s">
        <v>156</v>
      </c>
      <c r="F21" s="81"/>
      <c r="G21" s="82"/>
      <c r="H21" s="83"/>
      <c r="I21" s="81"/>
      <c r="J21" s="84"/>
      <c r="K21" s="96" t="str">
        <f t="shared" ca="1" si="0"/>
        <v xml:space="preserve"> </v>
      </c>
      <c r="L21" s="96" t="str">
        <f t="shared" ca="1" si="1"/>
        <v xml:space="preserve"> </v>
      </c>
      <c r="M21" s="96" t="str">
        <f t="shared" ca="1" si="2"/>
        <v xml:space="preserve"> </v>
      </c>
      <c r="N21" s="96" t="str">
        <f t="shared" ca="1" si="3"/>
        <v xml:space="preserve"> </v>
      </c>
      <c r="O21" s="96" t="str">
        <f t="shared" ca="1" si="4"/>
        <v xml:space="preserve"> </v>
      </c>
      <c r="P21" s="96" t="str">
        <f t="shared" ca="1" si="5"/>
        <v xml:space="preserve"> </v>
      </c>
      <c r="Q21" s="96" t="str">
        <f t="shared" ca="1" si="6"/>
        <v xml:space="preserve"> </v>
      </c>
      <c r="R21" s="96" t="str">
        <f t="shared" ca="1" si="7"/>
        <v xml:space="preserve"> </v>
      </c>
      <c r="S21" s="96" t="str">
        <f t="shared" ca="1" si="8"/>
        <v xml:space="preserve"> </v>
      </c>
      <c r="T21" s="96" t="str">
        <f t="shared" ca="1" si="9"/>
        <v xml:space="preserve"> </v>
      </c>
      <c r="U21" s="160" t="str">
        <f t="shared" ca="1" si="10"/>
        <v xml:space="preserve"> </v>
      </c>
      <c r="V21" s="174" t="str">
        <f>"GEM="&amp;'Algemene gegevens'!$F$7&amp;" projectnr="&amp;'Algemene gegevens'!$B$5&amp;" adres="&amp;'Project WA'!A21&amp;" "&amp;"wa="&amp;'Project WA'!C21&amp;" AB-HA-fiche"</f>
        <v>GEM=LEU projectnr=xx,xxx adres=straat wa=xx,xxx-volgnr08 AB-HA-fiche</v>
      </c>
      <c r="W21" s="175" t="s">
        <v>10</v>
      </c>
    </row>
    <row r="22" spans="1:23" x14ac:dyDescent="0.35">
      <c r="A22" s="17" t="str">
        <f>A21</f>
        <v>straat</v>
      </c>
      <c r="B22" s="43" t="s">
        <v>361</v>
      </c>
      <c r="C22" s="152" t="str">
        <f>'Algemene gegevens'!$B$5&amp;"-volgnr"&amp;'Project WA'!B22</f>
        <v>xx,xxx-volgnr08</v>
      </c>
      <c r="D22" s="16" t="s">
        <v>6</v>
      </c>
      <c r="E22" s="15" t="s">
        <v>156</v>
      </c>
      <c r="F22" s="81"/>
      <c r="G22" s="82"/>
      <c r="H22" s="83"/>
      <c r="I22" s="81"/>
      <c r="J22" s="84"/>
      <c r="K22" s="96" t="str">
        <f t="shared" ca="1" si="0"/>
        <v xml:space="preserve"> </v>
      </c>
      <c r="L22" s="96" t="str">
        <f t="shared" ca="1" si="1"/>
        <v xml:space="preserve"> </v>
      </c>
      <c r="M22" s="96" t="str">
        <f t="shared" ca="1" si="2"/>
        <v xml:space="preserve"> </v>
      </c>
      <c r="N22" s="96" t="str">
        <f t="shared" ca="1" si="3"/>
        <v xml:space="preserve"> </v>
      </c>
      <c r="O22" s="96" t="str">
        <f t="shared" ca="1" si="4"/>
        <v xml:space="preserve"> </v>
      </c>
      <c r="P22" s="96" t="str">
        <f t="shared" ca="1" si="5"/>
        <v xml:space="preserve"> </v>
      </c>
      <c r="Q22" s="96" t="str">
        <f t="shared" ca="1" si="6"/>
        <v xml:space="preserve"> </v>
      </c>
      <c r="R22" s="96" t="str">
        <f t="shared" ca="1" si="7"/>
        <v xml:space="preserve"> </v>
      </c>
      <c r="S22" s="96" t="str">
        <f t="shared" ca="1" si="8"/>
        <v xml:space="preserve"> </v>
      </c>
      <c r="T22" s="96" t="str">
        <f t="shared" ca="1" si="9"/>
        <v xml:space="preserve"> </v>
      </c>
      <c r="U22" s="160" t="str">
        <f t="shared" ca="1" si="10"/>
        <v xml:space="preserve"> </v>
      </c>
      <c r="V22" s="174"/>
      <c r="W22" s="175"/>
    </row>
    <row r="23" spans="1:23" ht="15" customHeight="1" x14ac:dyDescent="0.35">
      <c r="A23" s="76" t="s">
        <v>150</v>
      </c>
      <c r="B23" s="43" t="s">
        <v>362</v>
      </c>
      <c r="C23" s="152" t="str">
        <f>'Algemene gegevens'!$B$5&amp;"-volgnr"&amp;'Project WA'!B23</f>
        <v>xx,xxx-volgnr09</v>
      </c>
      <c r="D23" s="16" t="s">
        <v>3</v>
      </c>
      <c r="E23" s="15" t="s">
        <v>156</v>
      </c>
      <c r="F23" s="81"/>
      <c r="G23" s="82"/>
      <c r="H23" s="83"/>
      <c r="I23" s="81"/>
      <c r="J23" s="84"/>
      <c r="K23" s="96" t="str">
        <f t="shared" ca="1" si="0"/>
        <v xml:space="preserve"> </v>
      </c>
      <c r="L23" s="96" t="str">
        <f t="shared" ca="1" si="1"/>
        <v xml:space="preserve"> </v>
      </c>
      <c r="M23" s="96" t="str">
        <f t="shared" ca="1" si="2"/>
        <v xml:space="preserve"> </v>
      </c>
      <c r="N23" s="96" t="str">
        <f t="shared" ca="1" si="3"/>
        <v xml:space="preserve"> </v>
      </c>
      <c r="O23" s="96" t="str">
        <f t="shared" ca="1" si="4"/>
        <v xml:space="preserve"> </v>
      </c>
      <c r="P23" s="96" t="str">
        <f t="shared" ca="1" si="5"/>
        <v xml:space="preserve"> </v>
      </c>
      <c r="Q23" s="96" t="str">
        <f t="shared" ca="1" si="6"/>
        <v xml:space="preserve"> </v>
      </c>
      <c r="R23" s="96" t="str">
        <f t="shared" ca="1" si="7"/>
        <v xml:space="preserve"> </v>
      </c>
      <c r="S23" s="96" t="str">
        <f t="shared" ca="1" si="8"/>
        <v xml:space="preserve"> </v>
      </c>
      <c r="T23" s="96" t="str">
        <f t="shared" ca="1" si="9"/>
        <v xml:space="preserve"> </v>
      </c>
      <c r="U23" s="160" t="str">
        <f t="shared" ca="1" si="10"/>
        <v xml:space="preserve"> </v>
      </c>
      <c r="V23" s="174" t="str">
        <f>"GEM="&amp;'Algemene gegevens'!$F$7&amp;" projectnr="&amp;'Algemene gegevens'!$B$5&amp;" adres="&amp;'Project WA'!A23&amp;" "&amp;"wa="&amp;'Project WA'!C23&amp;" AB-HA-fiche"</f>
        <v>GEM=LEU projectnr=xx,xxx adres=straat wa=xx,xxx-volgnr09 AB-HA-fiche</v>
      </c>
      <c r="W23" s="175" t="s">
        <v>10</v>
      </c>
    </row>
    <row r="24" spans="1:23" x14ac:dyDescent="0.35">
      <c r="A24" s="17" t="str">
        <f>A23</f>
        <v>straat</v>
      </c>
      <c r="B24" s="43" t="s">
        <v>362</v>
      </c>
      <c r="C24" s="152" t="str">
        <f>'Algemene gegevens'!$B$5&amp;"-volgnr"&amp;'Project WA'!B24</f>
        <v>xx,xxx-volgnr09</v>
      </c>
      <c r="D24" s="16" t="s">
        <v>6</v>
      </c>
      <c r="E24" s="15" t="s">
        <v>156</v>
      </c>
      <c r="F24" s="81"/>
      <c r="G24" s="82"/>
      <c r="H24" s="83"/>
      <c r="I24" s="81"/>
      <c r="J24" s="84"/>
      <c r="K24" s="96" t="str">
        <f t="shared" ca="1" si="0"/>
        <v xml:space="preserve"> </v>
      </c>
      <c r="L24" s="96" t="str">
        <f t="shared" ca="1" si="1"/>
        <v xml:space="preserve"> </v>
      </c>
      <c r="M24" s="96" t="str">
        <f t="shared" ca="1" si="2"/>
        <v xml:space="preserve"> </v>
      </c>
      <c r="N24" s="96" t="str">
        <f t="shared" ca="1" si="3"/>
        <v xml:space="preserve"> </v>
      </c>
      <c r="O24" s="96" t="str">
        <f t="shared" ca="1" si="4"/>
        <v xml:space="preserve"> </v>
      </c>
      <c r="P24" s="96" t="str">
        <f t="shared" ca="1" si="5"/>
        <v xml:space="preserve"> </v>
      </c>
      <c r="Q24" s="96" t="str">
        <f t="shared" ca="1" si="6"/>
        <v xml:space="preserve"> </v>
      </c>
      <c r="R24" s="96" t="str">
        <f t="shared" ca="1" si="7"/>
        <v xml:space="preserve"> </v>
      </c>
      <c r="S24" s="96" t="str">
        <f t="shared" ca="1" si="8"/>
        <v xml:space="preserve"> </v>
      </c>
      <c r="T24" s="96" t="str">
        <f t="shared" ca="1" si="9"/>
        <v xml:space="preserve"> </v>
      </c>
      <c r="U24" s="160" t="str">
        <f t="shared" ca="1" si="10"/>
        <v xml:space="preserve"> </v>
      </c>
      <c r="V24" s="174"/>
      <c r="W24" s="175"/>
    </row>
    <row r="25" spans="1:23" ht="15" customHeight="1" x14ac:dyDescent="0.35">
      <c r="A25" s="76" t="s">
        <v>150</v>
      </c>
      <c r="B25" s="24">
        <v>10</v>
      </c>
      <c r="C25" s="152" t="str">
        <f>'Algemene gegevens'!$B$5&amp;"-volgnr"&amp;'Project WA'!B25</f>
        <v>xx,xxx-volgnr10</v>
      </c>
      <c r="D25" s="16" t="s">
        <v>3</v>
      </c>
      <c r="E25" s="15" t="s">
        <v>156</v>
      </c>
      <c r="F25" s="81"/>
      <c r="G25" s="82"/>
      <c r="H25" s="83" t="s">
        <v>432</v>
      </c>
      <c r="I25" s="81"/>
      <c r="J25" s="84"/>
      <c r="K25" s="96" t="str">
        <f t="shared" ca="1" si="0"/>
        <v xml:space="preserve"> </v>
      </c>
      <c r="L25" s="96" t="str">
        <f t="shared" ca="1" si="1"/>
        <v xml:space="preserve"> </v>
      </c>
      <c r="M25" s="96" t="str">
        <f t="shared" ca="1" si="2"/>
        <v xml:space="preserve"> </v>
      </c>
      <c r="N25" s="96" t="str">
        <f t="shared" ca="1" si="3"/>
        <v xml:space="preserve"> </v>
      </c>
      <c r="O25" s="96" t="str">
        <f t="shared" ca="1" si="4"/>
        <v xml:space="preserve"> </v>
      </c>
      <c r="P25" s="96" t="str">
        <f t="shared" ca="1" si="5"/>
        <v xml:space="preserve"> </v>
      </c>
      <c r="Q25" s="96" t="str">
        <f t="shared" ca="1" si="6"/>
        <v xml:space="preserve"> </v>
      </c>
      <c r="R25" s="96" t="str">
        <f t="shared" ca="1" si="7"/>
        <v xml:space="preserve"> </v>
      </c>
      <c r="S25" s="96" t="str">
        <f t="shared" ca="1" si="8"/>
        <v xml:space="preserve"> </v>
      </c>
      <c r="T25" s="96" t="str">
        <f t="shared" ca="1" si="9"/>
        <v xml:space="preserve"> </v>
      </c>
      <c r="U25" s="160" t="str">
        <f t="shared" ca="1" si="10"/>
        <v xml:space="preserve"> </v>
      </c>
      <c r="V25" s="174" t="str">
        <f>"GEM="&amp;'Algemene gegevens'!$F$7&amp;" projectnr="&amp;'Algemene gegevens'!$B$5&amp;" adres="&amp;'Project WA'!A25&amp;" "&amp;"wa="&amp;'Project WA'!C25&amp;" AB-HA-fiche"</f>
        <v>GEM=LEU projectnr=xx,xxx adres=straat wa=xx,xxx-volgnr10 AB-HA-fiche</v>
      </c>
      <c r="W25" s="175" t="s">
        <v>10</v>
      </c>
    </row>
    <row r="26" spans="1:23" x14ac:dyDescent="0.35">
      <c r="A26" s="17" t="str">
        <f>A25</f>
        <v>straat</v>
      </c>
      <c r="B26" s="24">
        <v>10</v>
      </c>
      <c r="C26" s="152" t="str">
        <f>'Algemene gegevens'!$B$5&amp;"-volgnr"&amp;'Project WA'!B26</f>
        <v>xx,xxx-volgnr10</v>
      </c>
      <c r="D26" s="16" t="s">
        <v>6</v>
      </c>
      <c r="E26" s="15" t="s">
        <v>156</v>
      </c>
      <c r="F26" s="81"/>
      <c r="G26" s="82"/>
      <c r="H26" s="83"/>
      <c r="I26" s="81"/>
      <c r="J26" s="84"/>
      <c r="K26" s="96" t="str">
        <f t="shared" ca="1" si="0"/>
        <v xml:space="preserve"> </v>
      </c>
      <c r="L26" s="96" t="str">
        <f t="shared" ca="1" si="1"/>
        <v xml:space="preserve"> </v>
      </c>
      <c r="M26" s="96" t="str">
        <f t="shared" ca="1" si="2"/>
        <v xml:space="preserve"> </v>
      </c>
      <c r="N26" s="96" t="str">
        <f t="shared" ca="1" si="3"/>
        <v xml:space="preserve"> </v>
      </c>
      <c r="O26" s="96" t="str">
        <f t="shared" ca="1" si="4"/>
        <v xml:space="preserve"> </v>
      </c>
      <c r="P26" s="96" t="str">
        <f t="shared" ca="1" si="5"/>
        <v xml:space="preserve"> </v>
      </c>
      <c r="Q26" s="96" t="str">
        <f t="shared" ca="1" si="6"/>
        <v xml:space="preserve"> </v>
      </c>
      <c r="R26" s="96" t="str">
        <f t="shared" ca="1" si="7"/>
        <v xml:space="preserve"> </v>
      </c>
      <c r="S26" s="96" t="str">
        <f t="shared" ca="1" si="8"/>
        <v xml:space="preserve"> </v>
      </c>
      <c r="T26" s="96" t="str">
        <f t="shared" ca="1" si="9"/>
        <v xml:space="preserve"> </v>
      </c>
      <c r="U26" s="160" t="str">
        <f t="shared" ca="1" si="10"/>
        <v xml:space="preserve"> </v>
      </c>
      <c r="V26" s="174"/>
      <c r="W26" s="175"/>
    </row>
    <row r="27" spans="1:23" ht="15" customHeight="1" x14ac:dyDescent="0.35">
      <c r="A27" s="76" t="s">
        <v>150</v>
      </c>
      <c r="B27" s="24">
        <v>11</v>
      </c>
      <c r="C27" s="152" t="str">
        <f>'Algemene gegevens'!$B$5&amp;"-volgnr"&amp;'Project WA'!B27</f>
        <v>xx,xxx-volgnr11</v>
      </c>
      <c r="D27" s="16" t="s">
        <v>3</v>
      </c>
      <c r="E27" s="15" t="s">
        <v>156</v>
      </c>
      <c r="F27" s="81"/>
      <c r="G27" s="82"/>
      <c r="H27" s="83"/>
      <c r="I27" s="81"/>
      <c r="J27" s="84"/>
      <c r="K27" s="96" t="str">
        <f t="shared" ca="1" si="0"/>
        <v xml:space="preserve"> </v>
      </c>
      <c r="L27" s="96" t="str">
        <f t="shared" ca="1" si="1"/>
        <v xml:space="preserve"> </v>
      </c>
      <c r="M27" s="96" t="str">
        <f t="shared" ca="1" si="2"/>
        <v xml:space="preserve"> </v>
      </c>
      <c r="N27" s="96" t="str">
        <f t="shared" ca="1" si="3"/>
        <v xml:space="preserve"> </v>
      </c>
      <c r="O27" s="96" t="str">
        <f t="shared" ca="1" si="4"/>
        <v xml:space="preserve"> </v>
      </c>
      <c r="P27" s="96" t="str">
        <f t="shared" ca="1" si="5"/>
        <v xml:space="preserve"> </v>
      </c>
      <c r="Q27" s="96" t="str">
        <f t="shared" ca="1" si="6"/>
        <v xml:space="preserve"> </v>
      </c>
      <c r="R27" s="96" t="str">
        <f t="shared" ca="1" si="7"/>
        <v xml:space="preserve"> </v>
      </c>
      <c r="S27" s="96" t="str">
        <f t="shared" ca="1" si="8"/>
        <v xml:space="preserve"> </v>
      </c>
      <c r="T27" s="96" t="str">
        <f t="shared" ca="1" si="9"/>
        <v xml:space="preserve"> </v>
      </c>
      <c r="U27" s="160" t="str">
        <f t="shared" ca="1" si="10"/>
        <v xml:space="preserve"> </v>
      </c>
      <c r="V27" s="174" t="str">
        <f>"GEM="&amp;'Algemene gegevens'!$F$7&amp;" projectnr="&amp;'Algemene gegevens'!$B$5&amp;" adres="&amp;'Project WA'!A27&amp;" "&amp;"wa="&amp;'Project WA'!C27&amp;" AB-HA-fiche"</f>
        <v>GEM=LEU projectnr=xx,xxx adres=straat wa=xx,xxx-volgnr11 AB-HA-fiche</v>
      </c>
      <c r="W27" s="175" t="s">
        <v>10</v>
      </c>
    </row>
    <row r="28" spans="1:23" ht="15" thickBot="1" x14ac:dyDescent="0.4">
      <c r="A28" s="17" t="str">
        <f>A27</f>
        <v>straat</v>
      </c>
      <c r="B28" s="24">
        <v>11</v>
      </c>
      <c r="C28" s="152" t="str">
        <f>'Algemene gegevens'!$B$5&amp;"-volgnr"&amp;'Project WA'!B28</f>
        <v>xx,xxx-volgnr11</v>
      </c>
      <c r="D28" s="16" t="s">
        <v>6</v>
      </c>
      <c r="E28" s="15" t="s">
        <v>156</v>
      </c>
      <c r="F28" s="81"/>
      <c r="G28" s="82"/>
      <c r="H28" s="83"/>
      <c r="I28" s="81"/>
      <c r="J28" s="84"/>
      <c r="K28" s="96" t="str">
        <f t="shared" ca="1" si="0"/>
        <v xml:space="preserve"> </v>
      </c>
      <c r="L28" s="96" t="str">
        <f t="shared" ca="1" si="1"/>
        <v xml:space="preserve"> </v>
      </c>
      <c r="M28" s="96" t="str">
        <f t="shared" ca="1" si="2"/>
        <v xml:space="preserve"> </v>
      </c>
      <c r="N28" s="96" t="str">
        <f t="shared" ca="1" si="3"/>
        <v xml:space="preserve"> </v>
      </c>
      <c r="O28" s="96" t="str">
        <f t="shared" ca="1" si="4"/>
        <v xml:space="preserve"> </v>
      </c>
      <c r="P28" s="96" t="str">
        <f t="shared" ca="1" si="5"/>
        <v xml:space="preserve"> </v>
      </c>
      <c r="Q28" s="96" t="str">
        <f t="shared" ca="1" si="6"/>
        <v xml:space="preserve"> </v>
      </c>
      <c r="R28" s="96" t="str">
        <f t="shared" ca="1" si="7"/>
        <v xml:space="preserve"> </v>
      </c>
      <c r="S28" s="96" t="str">
        <f t="shared" ca="1" si="8"/>
        <v xml:space="preserve"> </v>
      </c>
      <c r="T28" s="96" t="str">
        <f t="shared" ca="1" si="9"/>
        <v xml:space="preserve"> </v>
      </c>
      <c r="U28" s="160" t="str">
        <f t="shared" ca="1" si="10"/>
        <v xml:space="preserve"> </v>
      </c>
      <c r="V28" s="177"/>
      <c r="W28" s="175"/>
    </row>
    <row r="30" spans="1:23" ht="15" thickBot="1" x14ac:dyDescent="0.4">
      <c r="C30" s="14"/>
    </row>
    <row r="31" spans="1:23" x14ac:dyDescent="0.35">
      <c r="A31" s="47" t="s">
        <v>378</v>
      </c>
      <c r="B31" s="89" t="s">
        <v>3</v>
      </c>
      <c r="C31" s="91"/>
      <c r="D31" s="91"/>
      <c r="E31" s="91"/>
      <c r="F31" s="91"/>
      <c r="G31" s="91"/>
      <c r="H31" s="91"/>
      <c r="I31" s="91"/>
      <c r="J31" s="91"/>
      <c r="K31" s="91">
        <f ca="1">SUMIF($D$7:$D$30,$B$31,K$7:K28)</f>
        <v>0</v>
      </c>
      <c r="L31" s="91">
        <f ca="1">SUMIF($D$7:$D$30,$B$31,L$7:L28)</f>
        <v>0</v>
      </c>
      <c r="M31" s="91">
        <f ca="1">SUMIF($D$7:$D$30,$B$31,M$7:M28)</f>
        <v>0</v>
      </c>
      <c r="N31" s="91">
        <f ca="1">SUMIF($D$7:$D$30,$B$31,N$7:N28)</f>
        <v>0</v>
      </c>
      <c r="O31" s="91">
        <f ca="1">SUMIF($D$7:$D$30,$B$31,O$7:O28)</f>
        <v>0</v>
      </c>
      <c r="P31" s="91">
        <f ca="1">SUMIF($D$7:$D$30,$B$31,P$7:P28)</f>
        <v>0</v>
      </c>
      <c r="Q31" s="91">
        <f ca="1">SUMIF($D$7:$D$30,$B$31,Q$7:Q28)</f>
        <v>0</v>
      </c>
      <c r="R31" s="91">
        <f ca="1">SUMIF($D$7:$D$30,$B$31,R$7:R28)</f>
        <v>0</v>
      </c>
      <c r="S31" s="91">
        <f ca="1">SUMIF($D$7:$D$30,$B$31,S$7:S28)</f>
        <v>0</v>
      </c>
      <c r="T31" s="91"/>
      <c r="U31" s="91"/>
      <c r="V31" s="48"/>
      <c r="W31" s="48"/>
    </row>
    <row r="32" spans="1:23" x14ac:dyDescent="0.35">
      <c r="B32" s="50" t="s">
        <v>6</v>
      </c>
      <c r="D32" s="51"/>
      <c r="E32" s="51"/>
      <c r="F32" s="51"/>
      <c r="G32" s="51"/>
      <c r="H32" s="51"/>
      <c r="I32" s="51"/>
      <c r="J32" s="51"/>
      <c r="K32" s="51">
        <f ca="1">SUMIF($D$7:$D$31,$B$32,K$7:K28)</f>
        <v>0</v>
      </c>
      <c r="L32" s="51">
        <f ca="1">SUMIF($D$7:$D$31,$B$32,L$7:L28)</f>
        <v>0</v>
      </c>
      <c r="M32" s="51">
        <f ca="1">SUMIF($D$7:$D$31,$B$32,M$7:M28)</f>
        <v>0</v>
      </c>
      <c r="N32" s="51">
        <f ca="1">SUMIF($D$7:$D$31,$B$32,N$7:N28)</f>
        <v>0</v>
      </c>
      <c r="O32" s="51">
        <f ca="1">SUMIF($D$7:$D$31,$B$32,O$7:O28)</f>
        <v>0</v>
      </c>
      <c r="P32" s="51">
        <f ca="1">SUMIF($D$7:$D$31,$B$32,P$7:P28)</f>
        <v>0</v>
      </c>
      <c r="Q32" s="51">
        <f ca="1">SUMIF($D$7:$D$31,$B$32,Q$7:Q28)</f>
        <v>0</v>
      </c>
      <c r="R32" s="51">
        <f ca="1">SUMIF($D$7:$D$31,$B$32,R$7:R28)</f>
        <v>0</v>
      </c>
      <c r="S32" s="51">
        <f ca="1">SUMIF($D$7:$D$31,$B$32,S$7:S28)</f>
        <v>0</v>
      </c>
      <c r="T32" s="51"/>
      <c r="U32" s="51"/>
    </row>
    <row r="33" spans="2:19" x14ac:dyDescent="0.35">
      <c r="B33" s="100" t="s">
        <v>431</v>
      </c>
      <c r="K33" s="102">
        <f ca="1">SUMIF($D$7:$D$31,$B$52,K$7:K30)</f>
        <v>0</v>
      </c>
      <c r="L33" s="102">
        <f ca="1">SUMIF($D$7:$D$31,$B$52,L$7:L30)</f>
        <v>0</v>
      </c>
      <c r="M33" s="102">
        <f ca="1">SUMIF($D$7:$D$31,$B$52,M$7:M30)</f>
        <v>0</v>
      </c>
      <c r="N33" s="102">
        <f ca="1">SUMIF($D$7:$D$31,$B$52,N$7:N30)</f>
        <v>0</v>
      </c>
      <c r="O33" s="102">
        <f ca="1">SUMIF($D$7:$D$31,$B$52,O$7:O30)</f>
        <v>0</v>
      </c>
      <c r="P33" s="102">
        <f ca="1">SUMIF($D$7:$D$31,$B$52,P$7:P30)</f>
        <v>0</v>
      </c>
      <c r="Q33" s="102">
        <f ca="1">SUMIF($D$7:$D$31,$B$52,Q$7:Q30)</f>
        <v>0</v>
      </c>
      <c r="R33" s="102">
        <f ca="1">SUMIF($D$7:$D$31,$B$52,R$7:R30)</f>
        <v>0</v>
      </c>
      <c r="S33" s="102">
        <f ca="1">SUMIF($D$7:$D$31,$B$52,S$7:S30)</f>
        <v>0</v>
      </c>
    </row>
    <row r="35" spans="2:19" x14ac:dyDescent="0.35">
      <c r="F35" s="104"/>
    </row>
  </sheetData>
  <mergeCells count="24">
    <mergeCell ref="V25:V26"/>
    <mergeCell ref="W25:W26"/>
    <mergeCell ref="V27:V28"/>
    <mergeCell ref="W27:W28"/>
    <mergeCell ref="V19:V20"/>
    <mergeCell ref="W19:W20"/>
    <mergeCell ref="V21:V22"/>
    <mergeCell ref="W21:W22"/>
    <mergeCell ref="V23:V24"/>
    <mergeCell ref="W23:W24"/>
    <mergeCell ref="V13:V14"/>
    <mergeCell ref="W13:W14"/>
    <mergeCell ref="V15:V16"/>
    <mergeCell ref="W15:W16"/>
    <mergeCell ref="V17:V18"/>
    <mergeCell ref="W17:W18"/>
    <mergeCell ref="V11:V12"/>
    <mergeCell ref="W11:W12"/>
    <mergeCell ref="H5:J5"/>
    <mergeCell ref="W7:W8"/>
    <mergeCell ref="V9:V10"/>
    <mergeCell ref="W9:W10"/>
    <mergeCell ref="K5:U5"/>
    <mergeCell ref="V7:V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Button 2">
              <controlPr defaultSize="0" print="0" autoFill="0" autoPict="0" macro="[0]!kopieer_Wachtaansluitingen">
                <anchor moveWithCells="1" sizeWithCells="1">
                  <from>
                    <xdr:col>6</xdr:col>
                    <xdr:colOff>622300</xdr:colOff>
                    <xdr:row>0</xdr:row>
                    <xdr:rowOff>127000</xdr:rowOff>
                  </from>
                  <to>
                    <xdr:col>7</xdr:col>
                    <xdr:colOff>685800</xdr:colOff>
                    <xdr:row>2</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tabColor rgb="FFFF0000"/>
  </sheetPr>
  <dimension ref="A1:Y34"/>
  <sheetViews>
    <sheetView workbookViewId="0">
      <selection activeCell="Q8" sqref="Q8"/>
    </sheetView>
  </sheetViews>
  <sheetFormatPr defaultRowHeight="14.5" x14ac:dyDescent="0.35"/>
  <cols>
    <col min="1" max="1" width="25.26953125" customWidth="1"/>
    <col min="2" max="2" width="8.54296875" style="22" customWidth="1"/>
    <col min="3" max="3" width="19.7265625" style="22" customWidth="1"/>
    <col min="4" max="4" width="12.453125" style="14" customWidth="1"/>
    <col min="5" max="6" width="11" style="14" customWidth="1"/>
    <col min="7" max="7" width="15.1796875" style="14" customWidth="1"/>
    <col min="8" max="16" width="10.7265625" style="14" customWidth="1"/>
    <col min="17" max="17" width="78" customWidth="1"/>
  </cols>
  <sheetData>
    <row r="1" spans="1:17" ht="26" x14ac:dyDescent="0.6">
      <c r="A1" s="13" t="s">
        <v>164</v>
      </c>
      <c r="B1" s="21"/>
      <c r="C1" s="21"/>
      <c r="E1" s="115">
        <f>COUNTA(C:C)-1</f>
        <v>24</v>
      </c>
    </row>
    <row r="3" spans="1:17" ht="26" x14ac:dyDescent="0.35">
      <c r="A3" s="25" t="s">
        <v>165</v>
      </c>
      <c r="B3" s="21"/>
      <c r="C3" s="21"/>
    </row>
    <row r="4" spans="1:17" ht="15" thickBot="1" x14ac:dyDescent="0.4"/>
    <row r="5" spans="1:17" ht="15.75" customHeight="1" thickBot="1" x14ac:dyDescent="0.4">
      <c r="H5" s="170" t="s">
        <v>377</v>
      </c>
      <c r="I5" s="171"/>
      <c r="J5" s="171"/>
      <c r="K5" s="171"/>
      <c r="L5" s="172"/>
      <c r="M5" s="172"/>
      <c r="N5" s="172"/>
      <c r="O5" s="172"/>
      <c r="P5" s="173"/>
    </row>
    <row r="6" spans="1:17" ht="44" thickBot="1" x14ac:dyDescent="0.4">
      <c r="A6" s="6" t="s">
        <v>162</v>
      </c>
      <c r="B6" s="6" t="s">
        <v>166</v>
      </c>
      <c r="C6" s="7" t="s">
        <v>8</v>
      </c>
      <c r="D6" s="8" t="s">
        <v>1</v>
      </c>
      <c r="E6" s="8" t="s">
        <v>168</v>
      </c>
      <c r="F6" s="8" t="s">
        <v>152</v>
      </c>
      <c r="G6" s="11" t="s">
        <v>153</v>
      </c>
      <c r="H6" s="70" t="s">
        <v>363</v>
      </c>
      <c r="I6" s="11" t="s">
        <v>364</v>
      </c>
      <c r="J6" s="11" t="s">
        <v>365</v>
      </c>
      <c r="K6" s="11" t="s">
        <v>366</v>
      </c>
      <c r="L6" s="11" t="s">
        <v>367</v>
      </c>
      <c r="M6" s="11" t="s">
        <v>368</v>
      </c>
      <c r="N6" s="11" t="s">
        <v>369</v>
      </c>
      <c r="O6" s="11" t="s">
        <v>370</v>
      </c>
      <c r="P6" s="9" t="s">
        <v>371</v>
      </c>
      <c r="Q6" s="153" t="s">
        <v>5</v>
      </c>
    </row>
    <row r="7" spans="1:17" ht="15" customHeight="1" x14ac:dyDescent="0.35">
      <c r="A7" s="88" t="s">
        <v>150</v>
      </c>
      <c r="B7" s="42" t="s">
        <v>354</v>
      </c>
      <c r="C7" s="152" t="str">
        <f>'Algemene gegevens'!$B$5&amp;"-kolknr"&amp;B7</f>
        <v>xx,xxx-kolknr01</v>
      </c>
      <c r="D7" s="15" t="s">
        <v>3</v>
      </c>
      <c r="E7" s="15" t="s">
        <v>167</v>
      </c>
      <c r="F7" s="77"/>
      <c r="G7" s="78"/>
      <c r="H7" s="98" t="str">
        <f ca="1">IFERROR(INDIRECT("'"&amp;$C7&amp;"'!$E$20")," ")</f>
        <v xml:space="preserve"> </v>
      </c>
      <c r="I7" s="98" t="str">
        <f ca="1">IFERROR(INDIRECT("'"&amp;$C7&amp;"'!$E$21")," ")</f>
        <v xml:space="preserve"> </v>
      </c>
      <c r="J7" s="98" t="str">
        <f ca="1">IFERROR(INDIRECT("'"&amp;$C7&amp;"'!$E$22")," ")</f>
        <v xml:space="preserve"> </v>
      </c>
      <c r="K7" s="98" t="str">
        <f ca="1">IFERROR(INDIRECT("'"&amp;$C7&amp;"'!$E$23")," ")</f>
        <v xml:space="preserve"> </v>
      </c>
      <c r="L7" s="98" t="str">
        <f ca="1">IFERROR(INDIRECT("'"&amp;$C7&amp;"'!$E$24")," ")</f>
        <v xml:space="preserve"> </v>
      </c>
      <c r="M7" s="98" t="str">
        <f ca="1">IFERROR(INDIRECT("'"&amp;$C7&amp;"'!$E$25")," ")</f>
        <v xml:space="preserve"> </v>
      </c>
      <c r="N7" s="98" t="str">
        <f ca="1">IFERROR(INDIRECT("'"&amp;$C7&amp;"'!$E$26")," ")</f>
        <v xml:space="preserve"> </v>
      </c>
      <c r="O7" s="98" t="str">
        <f ca="1">IFERROR(INDIRECT("'"&amp;$C7&amp;"'!$E$27")," ")</f>
        <v xml:space="preserve"> </v>
      </c>
      <c r="P7" s="154" t="str">
        <f ca="1">IFERROR(INDIRECT("'"&amp;$C7&amp;"'!$E$28")," ")</f>
        <v xml:space="preserve"> </v>
      </c>
      <c r="Q7" s="157" t="str">
        <f>"GEM="&amp;'Algemene gegevens'!$F$7&amp;" projectnr="&amp;'Algemene gegevens'!$B$5&amp;" adres="&amp;'Project kolk'!A7&amp;" ko="&amp;C7&amp;" AB-kolk-fiche"</f>
        <v>GEM=LEU projectnr=xx,xxx adres=straat ko=xx,xxx-kolknr01 AB-kolk-fiche</v>
      </c>
    </row>
    <row r="8" spans="1:17" x14ac:dyDescent="0.35">
      <c r="A8" s="88" t="s">
        <v>150</v>
      </c>
      <c r="B8" s="42" t="s">
        <v>355</v>
      </c>
      <c r="C8" s="152" t="str">
        <f>'Algemene gegevens'!$B$5&amp;"-kolknr"&amp;B8</f>
        <v>xx,xxx-kolknr02</v>
      </c>
      <c r="D8" s="15" t="s">
        <v>3</v>
      </c>
      <c r="E8" s="15" t="s">
        <v>167</v>
      </c>
      <c r="F8" s="77"/>
      <c r="G8" s="78"/>
      <c r="H8" s="99" t="str">
        <f t="shared" ref="H8:H30" ca="1" si="0">IFERROR(INDIRECT("'"&amp;$C8&amp;"'!$E$20")," ")</f>
        <v xml:space="preserve"> </v>
      </c>
      <c r="I8" s="99" t="str">
        <f t="shared" ref="I8:I30" ca="1" si="1">IFERROR(INDIRECT("'"&amp;$C8&amp;"'!$E$21")," ")</f>
        <v xml:space="preserve"> </v>
      </c>
      <c r="J8" s="99" t="str">
        <f t="shared" ref="J8:J30" ca="1" si="2">IFERROR(INDIRECT("'"&amp;$C8&amp;"'!$E$22")," ")</f>
        <v xml:space="preserve"> </v>
      </c>
      <c r="K8" s="99" t="str">
        <f t="shared" ref="K8:K30" ca="1" si="3">IFERROR(INDIRECT("'"&amp;$C8&amp;"'!$E$23")," ")</f>
        <v xml:space="preserve"> </v>
      </c>
      <c r="L8" s="99" t="str">
        <f t="shared" ref="L8:L30" ca="1" si="4">IFERROR(INDIRECT("'"&amp;$C8&amp;"'!$E$24")," ")</f>
        <v xml:space="preserve"> </v>
      </c>
      <c r="M8" s="99" t="str">
        <f t="shared" ref="M8:M30" ca="1" si="5">IFERROR(INDIRECT("'"&amp;$C8&amp;"'!$E$25")," ")</f>
        <v xml:space="preserve"> </v>
      </c>
      <c r="N8" s="99" t="str">
        <f t="shared" ref="N8:N30" ca="1" si="6">IFERROR(INDIRECT("'"&amp;$C8&amp;"'!$E$26")," ")</f>
        <v xml:space="preserve"> </v>
      </c>
      <c r="O8" s="99" t="str">
        <f t="shared" ref="O8:O30" ca="1" si="7">IFERROR(INDIRECT("'"&amp;$C8&amp;"'!$E$27")," ")</f>
        <v xml:space="preserve"> </v>
      </c>
      <c r="P8" s="155" t="str">
        <f t="shared" ref="P8:P30" ca="1" si="8">IFERROR(INDIRECT("'"&amp;$C8&amp;"'!$E$28")," ")</f>
        <v xml:space="preserve"> </v>
      </c>
      <c r="Q8" s="158" t="str">
        <f>"GEM="&amp;'Algemene gegevens'!$F$7&amp;" projectnr="&amp;'Algemene gegevens'!$B$5&amp;" adres="&amp;'Project kolk'!A8&amp;" ko="&amp;C8&amp;" AB-kolk-fiche"</f>
        <v>GEM=LEU projectnr=xx,xxx adres=straat ko=xx,xxx-kolknr02 AB-kolk-fiche</v>
      </c>
    </row>
    <row r="9" spans="1:17" ht="15" customHeight="1" x14ac:dyDescent="0.35">
      <c r="A9" s="88" t="s">
        <v>150</v>
      </c>
      <c r="B9" s="43" t="s">
        <v>356</v>
      </c>
      <c r="C9" s="152" t="str">
        <f>'Algemene gegevens'!$B$5&amp;"-kolknr"&amp;B9</f>
        <v>xx,xxx-kolknr03</v>
      </c>
      <c r="D9" s="15" t="s">
        <v>3</v>
      </c>
      <c r="E9" s="15" t="s">
        <v>167</v>
      </c>
      <c r="F9" s="77"/>
      <c r="G9" s="78"/>
      <c r="H9" s="99" t="str">
        <f t="shared" ca="1" si="0"/>
        <v xml:space="preserve"> </v>
      </c>
      <c r="I9" s="99" t="str">
        <f t="shared" ca="1" si="1"/>
        <v xml:space="preserve"> </v>
      </c>
      <c r="J9" s="99" t="str">
        <f t="shared" ca="1" si="2"/>
        <v xml:space="preserve"> </v>
      </c>
      <c r="K9" s="99" t="str">
        <f t="shared" ca="1" si="3"/>
        <v xml:space="preserve"> </v>
      </c>
      <c r="L9" s="99" t="str">
        <f t="shared" ca="1" si="4"/>
        <v xml:space="preserve"> </v>
      </c>
      <c r="M9" s="99" t="str">
        <f t="shared" ca="1" si="5"/>
        <v xml:space="preserve"> </v>
      </c>
      <c r="N9" s="99" t="str">
        <f t="shared" ca="1" si="6"/>
        <v xml:space="preserve"> </v>
      </c>
      <c r="O9" s="99" t="str">
        <f t="shared" ca="1" si="7"/>
        <v xml:space="preserve"> </v>
      </c>
      <c r="P9" s="155" t="str">
        <f t="shared" ca="1" si="8"/>
        <v xml:space="preserve"> </v>
      </c>
      <c r="Q9" s="158" t="str">
        <f>"GEM="&amp;'Algemene gegevens'!$F$7&amp;" projectnr="&amp;'Algemene gegevens'!$B$5&amp;" adres="&amp;'Project kolk'!A9&amp;" ko="&amp;C9&amp;" AB-kolk-fiche"</f>
        <v>GEM=LEU projectnr=xx,xxx adres=straat ko=xx,xxx-kolknr03 AB-kolk-fiche</v>
      </c>
    </row>
    <row r="10" spans="1:17" x14ac:dyDescent="0.35">
      <c r="A10" s="88" t="s">
        <v>150</v>
      </c>
      <c r="B10" s="42" t="s">
        <v>357</v>
      </c>
      <c r="C10" s="152" t="str">
        <f>'Algemene gegevens'!$B$5&amp;"-kolknr"&amp;B10</f>
        <v>xx,xxx-kolknr04</v>
      </c>
      <c r="D10" s="15" t="s">
        <v>3</v>
      </c>
      <c r="E10" s="15" t="s">
        <v>167</v>
      </c>
      <c r="F10" s="77"/>
      <c r="G10" s="78"/>
      <c r="H10" s="99" t="str">
        <f t="shared" ca="1" si="0"/>
        <v xml:space="preserve"> </v>
      </c>
      <c r="I10" s="99" t="str">
        <f t="shared" ca="1" si="1"/>
        <v xml:space="preserve"> </v>
      </c>
      <c r="J10" s="99" t="str">
        <f t="shared" ca="1" si="2"/>
        <v xml:space="preserve"> </v>
      </c>
      <c r="K10" s="99" t="str">
        <f t="shared" ca="1" si="3"/>
        <v xml:space="preserve"> </v>
      </c>
      <c r="L10" s="99" t="str">
        <f t="shared" ca="1" si="4"/>
        <v xml:space="preserve"> </v>
      </c>
      <c r="M10" s="99" t="str">
        <f t="shared" ca="1" si="5"/>
        <v xml:space="preserve"> </v>
      </c>
      <c r="N10" s="99" t="str">
        <f t="shared" ca="1" si="6"/>
        <v xml:space="preserve"> </v>
      </c>
      <c r="O10" s="99" t="str">
        <f t="shared" ca="1" si="7"/>
        <v xml:space="preserve"> </v>
      </c>
      <c r="P10" s="155" t="str">
        <f t="shared" ca="1" si="8"/>
        <v xml:space="preserve"> </v>
      </c>
      <c r="Q10" s="158" t="str">
        <f>"GEM="&amp;'Algemene gegevens'!$F$7&amp;" projectnr="&amp;'Algemene gegevens'!$B$5&amp;" adres="&amp;'Project kolk'!A10&amp;" ko="&amp;C10&amp;" AB-kolk-fiche"</f>
        <v>GEM=LEU projectnr=xx,xxx adres=straat ko=xx,xxx-kolknr04 AB-kolk-fiche</v>
      </c>
    </row>
    <row r="11" spans="1:17" ht="15" customHeight="1" x14ac:dyDescent="0.35">
      <c r="A11" s="88" t="s">
        <v>150</v>
      </c>
      <c r="B11" s="43" t="s">
        <v>358</v>
      </c>
      <c r="C11" s="152" t="str">
        <f>'Algemene gegevens'!$B$5&amp;"-kolknr"&amp;B11</f>
        <v>xx,xxx-kolknr05</v>
      </c>
      <c r="D11" s="15" t="s">
        <v>3</v>
      </c>
      <c r="E11" s="15" t="s">
        <v>167</v>
      </c>
      <c r="F11" s="77"/>
      <c r="G11" s="78"/>
      <c r="H11" s="99" t="str">
        <f t="shared" ca="1" si="0"/>
        <v xml:space="preserve"> </v>
      </c>
      <c r="I11" s="99" t="str">
        <f t="shared" ca="1" si="1"/>
        <v xml:space="preserve"> </v>
      </c>
      <c r="J11" s="99" t="str">
        <f t="shared" ca="1" si="2"/>
        <v xml:space="preserve"> </v>
      </c>
      <c r="K11" s="99" t="str">
        <f t="shared" ca="1" si="3"/>
        <v xml:space="preserve"> </v>
      </c>
      <c r="L11" s="99" t="str">
        <f t="shared" ca="1" si="4"/>
        <v xml:space="preserve"> </v>
      </c>
      <c r="M11" s="99" t="str">
        <f t="shared" ca="1" si="5"/>
        <v xml:space="preserve"> </v>
      </c>
      <c r="N11" s="99" t="str">
        <f t="shared" ca="1" si="6"/>
        <v xml:space="preserve"> </v>
      </c>
      <c r="O11" s="99" t="str">
        <f t="shared" ca="1" si="7"/>
        <v xml:space="preserve"> </v>
      </c>
      <c r="P11" s="155" t="str">
        <f t="shared" ca="1" si="8"/>
        <v xml:space="preserve"> </v>
      </c>
      <c r="Q11" s="158" t="str">
        <f>"GEM="&amp;'Algemene gegevens'!$F$7&amp;" projectnr="&amp;'Algemene gegevens'!$B$5&amp;" adres="&amp;'Project kolk'!A11&amp;" ko="&amp;C11&amp;" AB-kolk-fiche"</f>
        <v>GEM=LEU projectnr=xx,xxx adres=straat ko=xx,xxx-kolknr05 AB-kolk-fiche</v>
      </c>
    </row>
    <row r="12" spans="1:17" x14ac:dyDescent="0.35">
      <c r="A12" s="88" t="s">
        <v>150</v>
      </c>
      <c r="B12" s="42" t="s">
        <v>359</v>
      </c>
      <c r="C12" s="152" t="str">
        <f>'Algemene gegevens'!$B$5&amp;"-kolknr"&amp;B12</f>
        <v>xx,xxx-kolknr06</v>
      </c>
      <c r="D12" s="15" t="s">
        <v>3</v>
      </c>
      <c r="E12" s="15" t="s">
        <v>167</v>
      </c>
      <c r="F12" s="77"/>
      <c r="G12" s="78"/>
      <c r="H12" s="99" t="str">
        <f t="shared" ca="1" si="0"/>
        <v xml:space="preserve"> </v>
      </c>
      <c r="I12" s="99" t="str">
        <f t="shared" ca="1" si="1"/>
        <v xml:space="preserve"> </v>
      </c>
      <c r="J12" s="99" t="str">
        <f t="shared" ca="1" si="2"/>
        <v xml:space="preserve"> </v>
      </c>
      <c r="K12" s="99" t="str">
        <f t="shared" ca="1" si="3"/>
        <v xml:space="preserve"> </v>
      </c>
      <c r="L12" s="99" t="str">
        <f t="shared" ca="1" si="4"/>
        <v xml:space="preserve"> </v>
      </c>
      <c r="M12" s="99" t="str">
        <f t="shared" ca="1" si="5"/>
        <v xml:space="preserve"> </v>
      </c>
      <c r="N12" s="99" t="str">
        <f t="shared" ca="1" si="6"/>
        <v xml:space="preserve"> </v>
      </c>
      <c r="O12" s="99" t="str">
        <f t="shared" ca="1" si="7"/>
        <v xml:space="preserve"> </v>
      </c>
      <c r="P12" s="155" t="str">
        <f t="shared" ca="1" si="8"/>
        <v xml:space="preserve"> </v>
      </c>
      <c r="Q12" s="158" t="str">
        <f>"GEM="&amp;'Algemene gegevens'!$F$7&amp;" projectnr="&amp;'Algemene gegevens'!$B$5&amp;" adres="&amp;'Project kolk'!A12&amp;" ko="&amp;C12&amp;" AB-kolk-fiche"</f>
        <v>GEM=LEU projectnr=xx,xxx adres=straat ko=xx,xxx-kolknr06 AB-kolk-fiche</v>
      </c>
    </row>
    <row r="13" spans="1:17" ht="15" customHeight="1" x14ac:dyDescent="0.35">
      <c r="A13" s="88" t="s">
        <v>150</v>
      </c>
      <c r="B13" s="43" t="s">
        <v>360</v>
      </c>
      <c r="C13" s="152" t="str">
        <f>'Algemene gegevens'!$B$5&amp;"-kolknr"&amp;B13</f>
        <v>xx,xxx-kolknr07</v>
      </c>
      <c r="D13" s="15" t="s">
        <v>3</v>
      </c>
      <c r="E13" s="15" t="s">
        <v>167</v>
      </c>
      <c r="F13" s="77"/>
      <c r="G13" s="78"/>
      <c r="H13" s="99" t="str">
        <f t="shared" ca="1" si="0"/>
        <v xml:space="preserve"> </v>
      </c>
      <c r="I13" s="99" t="str">
        <f t="shared" ca="1" si="1"/>
        <v xml:space="preserve"> </v>
      </c>
      <c r="J13" s="99" t="str">
        <f t="shared" ca="1" si="2"/>
        <v xml:space="preserve"> </v>
      </c>
      <c r="K13" s="99" t="str">
        <f t="shared" ca="1" si="3"/>
        <v xml:space="preserve"> </v>
      </c>
      <c r="L13" s="99" t="str">
        <f t="shared" ca="1" si="4"/>
        <v xml:space="preserve"> </v>
      </c>
      <c r="M13" s="99" t="str">
        <f t="shared" ca="1" si="5"/>
        <v xml:space="preserve"> </v>
      </c>
      <c r="N13" s="99" t="str">
        <f t="shared" ca="1" si="6"/>
        <v xml:space="preserve"> </v>
      </c>
      <c r="O13" s="99" t="str">
        <f t="shared" ca="1" si="7"/>
        <v xml:space="preserve"> </v>
      </c>
      <c r="P13" s="155" t="str">
        <f t="shared" ca="1" si="8"/>
        <v xml:space="preserve"> </v>
      </c>
      <c r="Q13" s="158" t="str">
        <f>"GEM="&amp;'Algemene gegevens'!$F$7&amp;" projectnr="&amp;'Algemene gegevens'!$B$5&amp;" adres="&amp;'Project kolk'!A13&amp;" ko="&amp;C13&amp;" AB-kolk-fiche"</f>
        <v>GEM=LEU projectnr=xx,xxx adres=straat ko=xx,xxx-kolknr07 AB-kolk-fiche</v>
      </c>
    </row>
    <row r="14" spans="1:17" x14ac:dyDescent="0.35">
      <c r="A14" s="88" t="s">
        <v>150</v>
      </c>
      <c r="B14" s="42" t="s">
        <v>361</v>
      </c>
      <c r="C14" s="152" t="str">
        <f>'Algemene gegevens'!$B$5&amp;"-kolknr"&amp;B14</f>
        <v>xx,xxx-kolknr08</v>
      </c>
      <c r="D14" s="15" t="s">
        <v>3</v>
      </c>
      <c r="E14" s="15" t="s">
        <v>167</v>
      </c>
      <c r="F14" s="77"/>
      <c r="G14" s="78"/>
      <c r="H14" s="99" t="str">
        <f t="shared" ca="1" si="0"/>
        <v xml:space="preserve"> </v>
      </c>
      <c r="I14" s="99" t="str">
        <f t="shared" ca="1" si="1"/>
        <v xml:space="preserve"> </v>
      </c>
      <c r="J14" s="99" t="str">
        <f t="shared" ca="1" si="2"/>
        <v xml:space="preserve"> </v>
      </c>
      <c r="K14" s="99" t="str">
        <f t="shared" ca="1" si="3"/>
        <v xml:space="preserve"> </v>
      </c>
      <c r="L14" s="99" t="str">
        <f t="shared" ca="1" si="4"/>
        <v xml:space="preserve"> </v>
      </c>
      <c r="M14" s="99" t="str">
        <f t="shared" ca="1" si="5"/>
        <v xml:space="preserve"> </v>
      </c>
      <c r="N14" s="99" t="str">
        <f t="shared" ca="1" si="6"/>
        <v xml:space="preserve"> </v>
      </c>
      <c r="O14" s="99" t="str">
        <f t="shared" ca="1" si="7"/>
        <v xml:space="preserve"> </v>
      </c>
      <c r="P14" s="155" t="str">
        <f t="shared" ca="1" si="8"/>
        <v xml:space="preserve"> </v>
      </c>
      <c r="Q14" s="158" t="str">
        <f>"GEM="&amp;'Algemene gegevens'!$F$7&amp;" projectnr="&amp;'Algemene gegevens'!$B$5&amp;" adres="&amp;'Project kolk'!A14&amp;" ko="&amp;C14&amp;" AB-kolk-fiche"</f>
        <v>GEM=LEU projectnr=xx,xxx adres=straat ko=xx,xxx-kolknr08 AB-kolk-fiche</v>
      </c>
    </row>
    <row r="15" spans="1:17" ht="15" customHeight="1" x14ac:dyDescent="0.35">
      <c r="A15" s="88" t="s">
        <v>150</v>
      </c>
      <c r="B15" s="43" t="s">
        <v>362</v>
      </c>
      <c r="C15" s="152" t="str">
        <f>'Algemene gegevens'!$B$5&amp;"-kolknr"&amp;B15</f>
        <v>xx,xxx-kolknr09</v>
      </c>
      <c r="D15" s="15" t="s">
        <v>3</v>
      </c>
      <c r="E15" s="15" t="s">
        <v>167</v>
      </c>
      <c r="F15" s="77"/>
      <c r="G15" s="78"/>
      <c r="H15" s="99" t="str">
        <f t="shared" ca="1" si="0"/>
        <v xml:space="preserve"> </v>
      </c>
      <c r="I15" s="99" t="str">
        <f t="shared" ca="1" si="1"/>
        <v xml:space="preserve"> </v>
      </c>
      <c r="J15" s="99" t="str">
        <f t="shared" ca="1" si="2"/>
        <v xml:space="preserve"> </v>
      </c>
      <c r="K15" s="99" t="str">
        <f t="shared" ca="1" si="3"/>
        <v xml:space="preserve"> </v>
      </c>
      <c r="L15" s="99" t="str">
        <f t="shared" ca="1" si="4"/>
        <v xml:space="preserve"> </v>
      </c>
      <c r="M15" s="99" t="str">
        <f t="shared" ca="1" si="5"/>
        <v xml:space="preserve"> </v>
      </c>
      <c r="N15" s="99" t="str">
        <f t="shared" ca="1" si="6"/>
        <v xml:space="preserve"> </v>
      </c>
      <c r="O15" s="99" t="str">
        <f t="shared" ca="1" si="7"/>
        <v xml:space="preserve"> </v>
      </c>
      <c r="P15" s="155" t="str">
        <f t="shared" ca="1" si="8"/>
        <v xml:space="preserve"> </v>
      </c>
      <c r="Q15" s="158" t="str">
        <f>"GEM="&amp;'Algemene gegevens'!$F$7&amp;" projectnr="&amp;'Algemene gegevens'!$B$5&amp;" adres="&amp;'Project kolk'!A15&amp;" ko="&amp;C15&amp;" AB-kolk-fiche"</f>
        <v>GEM=LEU projectnr=xx,xxx adres=straat ko=xx,xxx-kolknr09 AB-kolk-fiche</v>
      </c>
    </row>
    <row r="16" spans="1:17" x14ac:dyDescent="0.35">
      <c r="A16" s="88" t="s">
        <v>150</v>
      </c>
      <c r="B16" s="23">
        <v>10</v>
      </c>
      <c r="C16" s="152" t="str">
        <f>'Algemene gegevens'!$B$5&amp;"-kolknr"&amp;B16</f>
        <v>xx,xxx-kolknr10</v>
      </c>
      <c r="D16" s="15" t="s">
        <v>3</v>
      </c>
      <c r="E16" s="15" t="s">
        <v>167</v>
      </c>
      <c r="F16" s="77"/>
      <c r="G16" s="78"/>
      <c r="H16" s="99" t="str">
        <f t="shared" ca="1" si="0"/>
        <v xml:space="preserve"> </v>
      </c>
      <c r="I16" s="99" t="str">
        <f t="shared" ca="1" si="1"/>
        <v xml:space="preserve"> </v>
      </c>
      <c r="J16" s="99" t="str">
        <f t="shared" ca="1" si="2"/>
        <v xml:space="preserve"> </v>
      </c>
      <c r="K16" s="99" t="str">
        <f t="shared" ca="1" si="3"/>
        <v xml:space="preserve"> </v>
      </c>
      <c r="L16" s="99" t="str">
        <f t="shared" ca="1" si="4"/>
        <v xml:space="preserve"> </v>
      </c>
      <c r="M16" s="99" t="str">
        <f t="shared" ca="1" si="5"/>
        <v xml:space="preserve"> </v>
      </c>
      <c r="N16" s="99" t="str">
        <f t="shared" ca="1" si="6"/>
        <v xml:space="preserve"> </v>
      </c>
      <c r="O16" s="99" t="str">
        <f t="shared" ca="1" si="7"/>
        <v xml:space="preserve"> </v>
      </c>
      <c r="P16" s="155" t="str">
        <f t="shared" ca="1" si="8"/>
        <v xml:space="preserve"> </v>
      </c>
      <c r="Q16" s="158" t="str">
        <f>"GEM="&amp;'Algemene gegevens'!$F$7&amp;" projectnr="&amp;'Algemene gegevens'!$B$5&amp;" adres="&amp;'Project kolk'!A16&amp;" ko="&amp;C16&amp;" AB-kolk-fiche"</f>
        <v>GEM=LEU projectnr=xx,xxx adres=straat ko=xx,xxx-kolknr10 AB-kolk-fiche</v>
      </c>
    </row>
    <row r="17" spans="1:17" ht="15" customHeight="1" x14ac:dyDescent="0.35">
      <c r="A17" s="88" t="s">
        <v>150</v>
      </c>
      <c r="B17" s="24">
        <v>11</v>
      </c>
      <c r="C17" s="152" t="str">
        <f>'Algemene gegevens'!$B$5&amp;"-kolknr"&amp;B17</f>
        <v>xx,xxx-kolknr11</v>
      </c>
      <c r="D17" s="15" t="s">
        <v>3</v>
      </c>
      <c r="E17" s="15" t="s">
        <v>167</v>
      </c>
      <c r="F17" s="77"/>
      <c r="G17" s="78"/>
      <c r="H17" s="99" t="str">
        <f t="shared" ca="1" si="0"/>
        <v xml:space="preserve"> </v>
      </c>
      <c r="I17" s="99" t="str">
        <f t="shared" ca="1" si="1"/>
        <v xml:space="preserve"> </v>
      </c>
      <c r="J17" s="99" t="str">
        <f t="shared" ca="1" si="2"/>
        <v xml:space="preserve"> </v>
      </c>
      <c r="K17" s="99" t="str">
        <f t="shared" ca="1" si="3"/>
        <v xml:space="preserve"> </v>
      </c>
      <c r="L17" s="99" t="str">
        <f t="shared" ca="1" si="4"/>
        <v xml:space="preserve"> </v>
      </c>
      <c r="M17" s="99" t="str">
        <f t="shared" ca="1" si="5"/>
        <v xml:space="preserve"> </v>
      </c>
      <c r="N17" s="99" t="str">
        <f t="shared" ca="1" si="6"/>
        <v xml:space="preserve"> </v>
      </c>
      <c r="O17" s="99" t="str">
        <f t="shared" ca="1" si="7"/>
        <v xml:space="preserve"> </v>
      </c>
      <c r="P17" s="155" t="str">
        <f t="shared" ca="1" si="8"/>
        <v xml:space="preserve"> </v>
      </c>
      <c r="Q17" s="158" t="str">
        <f>"GEM="&amp;'Algemene gegevens'!$F$7&amp;" projectnr="&amp;'Algemene gegevens'!$B$5&amp;" adres="&amp;'Project kolk'!A17&amp;" ko="&amp;C17&amp;" AB-kolk-fiche"</f>
        <v>GEM=LEU projectnr=xx,xxx adres=straat ko=xx,xxx-kolknr11 AB-kolk-fiche</v>
      </c>
    </row>
    <row r="18" spans="1:17" x14ac:dyDescent="0.35">
      <c r="A18" s="88" t="s">
        <v>150</v>
      </c>
      <c r="B18" s="23">
        <v>12</v>
      </c>
      <c r="C18" s="152" t="str">
        <f>'Algemene gegevens'!$B$5&amp;"-kolknr"&amp;B18</f>
        <v>xx,xxx-kolknr12</v>
      </c>
      <c r="D18" s="15" t="s">
        <v>3</v>
      </c>
      <c r="E18" s="15" t="s">
        <v>167</v>
      </c>
      <c r="F18" s="77"/>
      <c r="G18" s="78"/>
      <c r="H18" s="99" t="str">
        <f t="shared" ca="1" si="0"/>
        <v xml:space="preserve"> </v>
      </c>
      <c r="I18" s="99" t="str">
        <f t="shared" ca="1" si="1"/>
        <v xml:space="preserve"> </v>
      </c>
      <c r="J18" s="99" t="str">
        <f t="shared" ca="1" si="2"/>
        <v xml:space="preserve"> </v>
      </c>
      <c r="K18" s="99" t="str">
        <f t="shared" ca="1" si="3"/>
        <v xml:space="preserve"> </v>
      </c>
      <c r="L18" s="99" t="str">
        <f t="shared" ca="1" si="4"/>
        <v xml:space="preserve"> </v>
      </c>
      <c r="M18" s="99" t="str">
        <f t="shared" ca="1" si="5"/>
        <v xml:space="preserve"> </v>
      </c>
      <c r="N18" s="99" t="str">
        <f t="shared" ca="1" si="6"/>
        <v xml:space="preserve"> </v>
      </c>
      <c r="O18" s="99" t="str">
        <f t="shared" ca="1" si="7"/>
        <v xml:space="preserve"> </v>
      </c>
      <c r="P18" s="155" t="str">
        <f t="shared" ca="1" si="8"/>
        <v xml:space="preserve"> </v>
      </c>
      <c r="Q18" s="158" t="str">
        <f>"GEM="&amp;'Algemene gegevens'!$F$7&amp;" projectnr="&amp;'Algemene gegevens'!$B$5&amp;" adres="&amp;'Project kolk'!A18&amp;" ko="&amp;C18&amp;" AB-kolk-fiche"</f>
        <v>GEM=LEU projectnr=xx,xxx adres=straat ko=xx,xxx-kolknr12 AB-kolk-fiche</v>
      </c>
    </row>
    <row r="19" spans="1:17" ht="15" customHeight="1" x14ac:dyDescent="0.35">
      <c r="A19" s="88" t="s">
        <v>150</v>
      </c>
      <c r="B19" s="24">
        <v>13</v>
      </c>
      <c r="C19" s="152" t="str">
        <f>'Algemene gegevens'!$B$5&amp;"-kolknr"&amp;B19</f>
        <v>xx,xxx-kolknr13</v>
      </c>
      <c r="D19" s="15" t="s">
        <v>3</v>
      </c>
      <c r="E19" s="15" t="s">
        <v>167</v>
      </c>
      <c r="F19" s="77"/>
      <c r="G19" s="78"/>
      <c r="H19" s="99" t="str">
        <f t="shared" ca="1" si="0"/>
        <v xml:space="preserve"> </v>
      </c>
      <c r="I19" s="99" t="str">
        <f t="shared" ca="1" si="1"/>
        <v xml:space="preserve"> </v>
      </c>
      <c r="J19" s="99" t="str">
        <f t="shared" ca="1" si="2"/>
        <v xml:space="preserve"> </v>
      </c>
      <c r="K19" s="99" t="str">
        <f t="shared" ca="1" si="3"/>
        <v xml:space="preserve"> </v>
      </c>
      <c r="L19" s="99" t="str">
        <f t="shared" ca="1" si="4"/>
        <v xml:space="preserve"> </v>
      </c>
      <c r="M19" s="99" t="str">
        <f t="shared" ca="1" si="5"/>
        <v xml:space="preserve"> </v>
      </c>
      <c r="N19" s="99" t="str">
        <f t="shared" ca="1" si="6"/>
        <v xml:space="preserve"> </v>
      </c>
      <c r="O19" s="99" t="str">
        <f t="shared" ca="1" si="7"/>
        <v xml:space="preserve"> </v>
      </c>
      <c r="P19" s="155" t="str">
        <f t="shared" ca="1" si="8"/>
        <v xml:space="preserve"> </v>
      </c>
      <c r="Q19" s="158" t="str">
        <f>"GEM="&amp;'Algemene gegevens'!$F$7&amp;" projectnr="&amp;'Algemene gegevens'!$B$5&amp;" adres="&amp;'Project kolk'!A19&amp;" ko="&amp;C19&amp;" AB-kolk-fiche"</f>
        <v>GEM=LEU projectnr=xx,xxx adres=straat ko=xx,xxx-kolknr13 AB-kolk-fiche</v>
      </c>
    </row>
    <row r="20" spans="1:17" x14ac:dyDescent="0.35">
      <c r="A20" s="88" t="s">
        <v>150</v>
      </c>
      <c r="B20" s="23">
        <v>14</v>
      </c>
      <c r="C20" s="152" t="str">
        <f>'Algemene gegevens'!$B$5&amp;"-kolknr"&amp;B20</f>
        <v>xx,xxx-kolknr14</v>
      </c>
      <c r="D20" s="15" t="s">
        <v>3</v>
      </c>
      <c r="E20" s="15" t="s">
        <v>167</v>
      </c>
      <c r="F20" s="77"/>
      <c r="G20" s="78"/>
      <c r="H20" s="99" t="str">
        <f t="shared" ca="1" si="0"/>
        <v xml:space="preserve"> </v>
      </c>
      <c r="I20" s="99" t="str">
        <f t="shared" ca="1" si="1"/>
        <v xml:space="preserve"> </v>
      </c>
      <c r="J20" s="99" t="str">
        <f t="shared" ca="1" si="2"/>
        <v xml:space="preserve"> </v>
      </c>
      <c r="K20" s="99" t="str">
        <f t="shared" ca="1" si="3"/>
        <v xml:space="preserve"> </v>
      </c>
      <c r="L20" s="99" t="str">
        <f t="shared" ca="1" si="4"/>
        <v xml:space="preserve"> </v>
      </c>
      <c r="M20" s="99" t="str">
        <f t="shared" ca="1" si="5"/>
        <v xml:space="preserve"> </v>
      </c>
      <c r="N20" s="99" t="str">
        <f t="shared" ca="1" si="6"/>
        <v xml:space="preserve"> </v>
      </c>
      <c r="O20" s="99" t="str">
        <f t="shared" ca="1" si="7"/>
        <v xml:space="preserve"> </v>
      </c>
      <c r="P20" s="155" t="str">
        <f t="shared" ca="1" si="8"/>
        <v xml:space="preserve"> </v>
      </c>
      <c r="Q20" s="158" t="str">
        <f>"GEM="&amp;'Algemene gegevens'!$F$7&amp;" projectnr="&amp;'Algemene gegevens'!$B$5&amp;" adres="&amp;'Project kolk'!A20&amp;" ko="&amp;C20&amp;" AB-kolk-fiche"</f>
        <v>GEM=LEU projectnr=xx,xxx adres=straat ko=xx,xxx-kolknr14 AB-kolk-fiche</v>
      </c>
    </row>
    <row r="21" spans="1:17" ht="15" customHeight="1" x14ac:dyDescent="0.35">
      <c r="A21" s="88" t="s">
        <v>150</v>
      </c>
      <c r="B21" s="24">
        <v>15</v>
      </c>
      <c r="C21" s="152" t="str">
        <f>'Algemene gegevens'!$B$5&amp;"-kolknr"&amp;B21</f>
        <v>xx,xxx-kolknr15</v>
      </c>
      <c r="D21" s="15" t="s">
        <v>3</v>
      </c>
      <c r="E21" s="15" t="s">
        <v>167</v>
      </c>
      <c r="F21" s="77"/>
      <c r="G21" s="78"/>
      <c r="H21" s="99" t="str">
        <f t="shared" ca="1" si="0"/>
        <v xml:space="preserve"> </v>
      </c>
      <c r="I21" s="99" t="str">
        <f t="shared" ca="1" si="1"/>
        <v xml:space="preserve"> </v>
      </c>
      <c r="J21" s="99" t="str">
        <f t="shared" ca="1" si="2"/>
        <v xml:space="preserve"> </v>
      </c>
      <c r="K21" s="99" t="str">
        <f t="shared" ca="1" si="3"/>
        <v xml:space="preserve"> </v>
      </c>
      <c r="L21" s="99" t="str">
        <f t="shared" ca="1" si="4"/>
        <v xml:space="preserve"> </v>
      </c>
      <c r="M21" s="99" t="str">
        <f t="shared" ca="1" si="5"/>
        <v xml:space="preserve"> </v>
      </c>
      <c r="N21" s="99" t="str">
        <f t="shared" ca="1" si="6"/>
        <v xml:space="preserve"> </v>
      </c>
      <c r="O21" s="99" t="str">
        <f t="shared" ca="1" si="7"/>
        <v xml:space="preserve"> </v>
      </c>
      <c r="P21" s="155" t="str">
        <f t="shared" ca="1" si="8"/>
        <v xml:space="preserve"> </v>
      </c>
      <c r="Q21" s="158" t="str">
        <f>"GEM="&amp;'Algemene gegevens'!$F$7&amp;" projectnr="&amp;'Algemene gegevens'!$B$5&amp;" adres="&amp;'Project kolk'!A21&amp;" ko="&amp;C21&amp;" AB-kolk-fiche"</f>
        <v>GEM=LEU projectnr=xx,xxx adres=straat ko=xx,xxx-kolknr15 AB-kolk-fiche</v>
      </c>
    </row>
    <row r="22" spans="1:17" x14ac:dyDescent="0.35">
      <c r="A22" s="88" t="s">
        <v>150</v>
      </c>
      <c r="B22" s="23">
        <v>16</v>
      </c>
      <c r="C22" s="152" t="str">
        <f>'Algemene gegevens'!$B$5&amp;"-kolknr"&amp;B22</f>
        <v>xx,xxx-kolknr16</v>
      </c>
      <c r="D22" s="15" t="s">
        <v>3</v>
      </c>
      <c r="E22" s="15" t="s">
        <v>167</v>
      </c>
      <c r="F22" s="77"/>
      <c r="G22" s="78"/>
      <c r="H22" s="99" t="str">
        <f t="shared" ca="1" si="0"/>
        <v xml:space="preserve"> </v>
      </c>
      <c r="I22" s="99" t="str">
        <f t="shared" ca="1" si="1"/>
        <v xml:space="preserve"> </v>
      </c>
      <c r="J22" s="99" t="str">
        <f t="shared" ca="1" si="2"/>
        <v xml:space="preserve"> </v>
      </c>
      <c r="K22" s="99" t="str">
        <f t="shared" ca="1" si="3"/>
        <v xml:space="preserve"> </v>
      </c>
      <c r="L22" s="99" t="str">
        <f t="shared" ca="1" si="4"/>
        <v xml:space="preserve"> </v>
      </c>
      <c r="M22" s="99" t="str">
        <f t="shared" ca="1" si="5"/>
        <v xml:space="preserve"> </v>
      </c>
      <c r="N22" s="99" t="str">
        <f t="shared" ca="1" si="6"/>
        <v xml:space="preserve"> </v>
      </c>
      <c r="O22" s="99" t="str">
        <f t="shared" ca="1" si="7"/>
        <v xml:space="preserve"> </v>
      </c>
      <c r="P22" s="155" t="str">
        <f t="shared" ca="1" si="8"/>
        <v xml:space="preserve"> </v>
      </c>
      <c r="Q22" s="158" t="str">
        <f>"GEM="&amp;'Algemene gegevens'!$F$7&amp;" projectnr="&amp;'Algemene gegevens'!$B$5&amp;" adres="&amp;'Project kolk'!A22&amp;" ko="&amp;C22&amp;" AB-kolk-fiche"</f>
        <v>GEM=LEU projectnr=xx,xxx adres=straat ko=xx,xxx-kolknr16 AB-kolk-fiche</v>
      </c>
    </row>
    <row r="23" spans="1:17" ht="15" customHeight="1" x14ac:dyDescent="0.35">
      <c r="A23" s="88" t="s">
        <v>150</v>
      </c>
      <c r="B23" s="24">
        <v>17</v>
      </c>
      <c r="C23" s="152" t="str">
        <f>'Algemene gegevens'!$B$5&amp;"-kolknr"&amp;B23</f>
        <v>xx,xxx-kolknr17</v>
      </c>
      <c r="D23" s="15" t="s">
        <v>3</v>
      </c>
      <c r="E23" s="15" t="s">
        <v>167</v>
      </c>
      <c r="F23" s="77"/>
      <c r="G23" s="78"/>
      <c r="H23" s="99" t="str">
        <f t="shared" ca="1" si="0"/>
        <v xml:space="preserve"> </v>
      </c>
      <c r="I23" s="99" t="str">
        <f t="shared" ca="1" si="1"/>
        <v xml:space="preserve"> </v>
      </c>
      <c r="J23" s="99" t="str">
        <f t="shared" ca="1" si="2"/>
        <v xml:space="preserve"> </v>
      </c>
      <c r="K23" s="99" t="str">
        <f t="shared" ca="1" si="3"/>
        <v xml:space="preserve"> </v>
      </c>
      <c r="L23" s="99" t="str">
        <f t="shared" ca="1" si="4"/>
        <v xml:space="preserve"> </v>
      </c>
      <c r="M23" s="99" t="str">
        <f t="shared" ca="1" si="5"/>
        <v xml:space="preserve"> </v>
      </c>
      <c r="N23" s="99" t="str">
        <f t="shared" ca="1" si="6"/>
        <v xml:space="preserve"> </v>
      </c>
      <c r="O23" s="99" t="str">
        <f t="shared" ca="1" si="7"/>
        <v xml:space="preserve"> </v>
      </c>
      <c r="P23" s="155" t="str">
        <f t="shared" ca="1" si="8"/>
        <v xml:space="preserve"> </v>
      </c>
      <c r="Q23" s="158" t="str">
        <f>"GEM="&amp;'Algemene gegevens'!$F$7&amp;" projectnr="&amp;'Algemene gegevens'!$B$5&amp;" adres="&amp;'Project kolk'!A23&amp;" ko="&amp;C23&amp;" AB-kolk-fiche"</f>
        <v>GEM=LEU projectnr=xx,xxx adres=straat ko=xx,xxx-kolknr17 AB-kolk-fiche</v>
      </c>
    </row>
    <row r="24" spans="1:17" x14ac:dyDescent="0.35">
      <c r="A24" s="88" t="s">
        <v>150</v>
      </c>
      <c r="B24" s="23">
        <v>18</v>
      </c>
      <c r="C24" s="152" t="str">
        <f>'Algemene gegevens'!$B$5&amp;"-kolknr"&amp;B24</f>
        <v>xx,xxx-kolknr18</v>
      </c>
      <c r="D24" s="15" t="s">
        <v>3</v>
      </c>
      <c r="E24" s="15" t="s">
        <v>167</v>
      </c>
      <c r="F24" s="77"/>
      <c r="G24" s="78"/>
      <c r="H24" s="99" t="str">
        <f t="shared" ca="1" si="0"/>
        <v xml:space="preserve"> </v>
      </c>
      <c r="I24" s="99" t="str">
        <f t="shared" ca="1" si="1"/>
        <v xml:space="preserve"> </v>
      </c>
      <c r="J24" s="99" t="str">
        <f t="shared" ca="1" si="2"/>
        <v xml:space="preserve"> </v>
      </c>
      <c r="K24" s="99" t="str">
        <f t="shared" ca="1" si="3"/>
        <v xml:space="preserve"> </v>
      </c>
      <c r="L24" s="99" t="str">
        <f t="shared" ca="1" si="4"/>
        <v xml:space="preserve"> </v>
      </c>
      <c r="M24" s="99" t="str">
        <f t="shared" ca="1" si="5"/>
        <v xml:space="preserve"> </v>
      </c>
      <c r="N24" s="99" t="str">
        <f t="shared" ca="1" si="6"/>
        <v xml:space="preserve"> </v>
      </c>
      <c r="O24" s="99" t="str">
        <f t="shared" ca="1" si="7"/>
        <v xml:space="preserve"> </v>
      </c>
      <c r="P24" s="155" t="str">
        <f t="shared" ca="1" si="8"/>
        <v xml:space="preserve"> </v>
      </c>
      <c r="Q24" s="158" t="str">
        <f>"GEM="&amp;'Algemene gegevens'!$F$7&amp;" projectnr="&amp;'Algemene gegevens'!$B$5&amp;" adres="&amp;'Project kolk'!A24&amp;" ko="&amp;C24&amp;" AB-kolk-fiche"</f>
        <v>GEM=LEU projectnr=xx,xxx adres=straat ko=xx,xxx-kolknr18 AB-kolk-fiche</v>
      </c>
    </row>
    <row r="25" spans="1:17" ht="15" customHeight="1" x14ac:dyDescent="0.35">
      <c r="A25" s="88" t="s">
        <v>150</v>
      </c>
      <c r="B25" s="24">
        <v>19</v>
      </c>
      <c r="C25" s="152" t="str">
        <f>'Algemene gegevens'!$B$5&amp;"-kolknr"&amp;B25</f>
        <v>xx,xxx-kolknr19</v>
      </c>
      <c r="D25" s="15" t="s">
        <v>3</v>
      </c>
      <c r="E25" s="15" t="s">
        <v>167</v>
      </c>
      <c r="F25" s="77"/>
      <c r="G25" s="78"/>
      <c r="H25" s="99" t="str">
        <f t="shared" ca="1" si="0"/>
        <v xml:space="preserve"> </v>
      </c>
      <c r="I25" s="99" t="str">
        <f t="shared" ca="1" si="1"/>
        <v xml:space="preserve"> </v>
      </c>
      <c r="J25" s="99" t="str">
        <f t="shared" ca="1" si="2"/>
        <v xml:space="preserve"> </v>
      </c>
      <c r="K25" s="99" t="str">
        <f t="shared" ca="1" si="3"/>
        <v xml:space="preserve"> </v>
      </c>
      <c r="L25" s="99" t="str">
        <f t="shared" ca="1" si="4"/>
        <v xml:space="preserve"> </v>
      </c>
      <c r="M25" s="99" t="str">
        <f t="shared" ca="1" si="5"/>
        <v xml:space="preserve"> </v>
      </c>
      <c r="N25" s="99" t="str">
        <f t="shared" ca="1" si="6"/>
        <v xml:space="preserve"> </v>
      </c>
      <c r="O25" s="99" t="str">
        <f t="shared" ca="1" si="7"/>
        <v xml:space="preserve"> </v>
      </c>
      <c r="P25" s="155" t="str">
        <f t="shared" ca="1" si="8"/>
        <v xml:space="preserve"> </v>
      </c>
      <c r="Q25" s="158" t="str">
        <f>"GEM="&amp;'Algemene gegevens'!$F$7&amp;" projectnr="&amp;'Algemene gegevens'!$B$5&amp;" adres="&amp;'Project kolk'!A25&amp;" ko="&amp;C25&amp;" AB-kolk-fiche"</f>
        <v>GEM=LEU projectnr=xx,xxx adres=straat ko=xx,xxx-kolknr19 AB-kolk-fiche</v>
      </c>
    </row>
    <row r="26" spans="1:17" x14ac:dyDescent="0.35">
      <c r="A26" s="88" t="s">
        <v>150</v>
      </c>
      <c r="B26" s="23">
        <v>20</v>
      </c>
      <c r="C26" s="152" t="str">
        <f>'Algemene gegevens'!$B$5&amp;"-kolknr"&amp;B26</f>
        <v>xx,xxx-kolknr20</v>
      </c>
      <c r="D26" s="15" t="s">
        <v>3</v>
      </c>
      <c r="E26" s="15" t="s">
        <v>167</v>
      </c>
      <c r="F26" s="77"/>
      <c r="G26" s="78"/>
      <c r="H26" s="99" t="str">
        <f t="shared" ca="1" si="0"/>
        <v xml:space="preserve"> </v>
      </c>
      <c r="I26" s="99" t="str">
        <f t="shared" ca="1" si="1"/>
        <v xml:space="preserve"> </v>
      </c>
      <c r="J26" s="99" t="str">
        <f t="shared" ca="1" si="2"/>
        <v xml:space="preserve"> </v>
      </c>
      <c r="K26" s="99" t="str">
        <f t="shared" ca="1" si="3"/>
        <v xml:space="preserve"> </v>
      </c>
      <c r="L26" s="99" t="str">
        <f t="shared" ca="1" si="4"/>
        <v xml:space="preserve"> </v>
      </c>
      <c r="M26" s="99" t="str">
        <f t="shared" ca="1" si="5"/>
        <v xml:space="preserve"> </v>
      </c>
      <c r="N26" s="99" t="str">
        <f t="shared" ca="1" si="6"/>
        <v xml:space="preserve"> </v>
      </c>
      <c r="O26" s="99" t="str">
        <f t="shared" ca="1" si="7"/>
        <v xml:space="preserve"> </v>
      </c>
      <c r="P26" s="155" t="str">
        <f t="shared" ca="1" si="8"/>
        <v xml:space="preserve"> </v>
      </c>
      <c r="Q26" s="158" t="str">
        <f>"GEM="&amp;'Algemene gegevens'!$F$7&amp;" projectnr="&amp;'Algemene gegevens'!$B$5&amp;" adres="&amp;'Project kolk'!A26&amp;" ko="&amp;C26&amp;" AB-kolk-fiche"</f>
        <v>GEM=LEU projectnr=xx,xxx adres=straat ko=xx,xxx-kolknr20 AB-kolk-fiche</v>
      </c>
    </row>
    <row r="27" spans="1:17" ht="15" customHeight="1" x14ac:dyDescent="0.35">
      <c r="A27" s="88" t="s">
        <v>150</v>
      </c>
      <c r="B27" s="24">
        <v>21</v>
      </c>
      <c r="C27" s="152" t="str">
        <f>'Algemene gegevens'!$B$5&amp;"-kolknr"&amp;B27</f>
        <v>xx,xxx-kolknr21</v>
      </c>
      <c r="D27" s="15" t="s">
        <v>3</v>
      </c>
      <c r="E27" s="15" t="s">
        <v>167</v>
      </c>
      <c r="F27" s="77"/>
      <c r="G27" s="78"/>
      <c r="H27" s="99" t="str">
        <f t="shared" ca="1" si="0"/>
        <v xml:space="preserve"> </v>
      </c>
      <c r="I27" s="99" t="str">
        <f t="shared" ca="1" si="1"/>
        <v xml:space="preserve"> </v>
      </c>
      <c r="J27" s="99" t="str">
        <f t="shared" ca="1" si="2"/>
        <v xml:space="preserve"> </v>
      </c>
      <c r="K27" s="99" t="str">
        <f t="shared" ca="1" si="3"/>
        <v xml:space="preserve"> </v>
      </c>
      <c r="L27" s="99" t="str">
        <f t="shared" ca="1" si="4"/>
        <v xml:space="preserve"> </v>
      </c>
      <c r="M27" s="99" t="str">
        <f t="shared" ca="1" si="5"/>
        <v xml:space="preserve"> </v>
      </c>
      <c r="N27" s="99" t="str">
        <f t="shared" ca="1" si="6"/>
        <v xml:space="preserve"> </v>
      </c>
      <c r="O27" s="99" t="str">
        <f t="shared" ca="1" si="7"/>
        <v xml:space="preserve"> </v>
      </c>
      <c r="P27" s="155" t="str">
        <f t="shared" ca="1" si="8"/>
        <v xml:space="preserve"> </v>
      </c>
      <c r="Q27" s="158" t="str">
        <f>"GEM="&amp;'Algemene gegevens'!$F$7&amp;" projectnr="&amp;'Algemene gegevens'!$B$5&amp;" adres="&amp;'Project kolk'!A27&amp;" ko="&amp;C27&amp;" AB-kolk-fiche"</f>
        <v>GEM=LEU projectnr=xx,xxx adres=straat ko=xx,xxx-kolknr21 AB-kolk-fiche</v>
      </c>
    </row>
    <row r="28" spans="1:17" x14ac:dyDescent="0.35">
      <c r="A28" s="88" t="s">
        <v>150</v>
      </c>
      <c r="B28" s="23">
        <v>22</v>
      </c>
      <c r="C28" s="152" t="str">
        <f>'Algemene gegevens'!$B$5&amp;"-kolknr"&amp;B28</f>
        <v>xx,xxx-kolknr22</v>
      </c>
      <c r="D28" s="15" t="s">
        <v>3</v>
      </c>
      <c r="E28" s="15" t="s">
        <v>167</v>
      </c>
      <c r="F28" s="77"/>
      <c r="G28" s="78"/>
      <c r="H28" s="99" t="str">
        <f t="shared" ca="1" si="0"/>
        <v xml:space="preserve"> </v>
      </c>
      <c r="I28" s="99" t="str">
        <f t="shared" ca="1" si="1"/>
        <v xml:space="preserve"> </v>
      </c>
      <c r="J28" s="99" t="str">
        <f t="shared" ca="1" si="2"/>
        <v xml:space="preserve"> </v>
      </c>
      <c r="K28" s="99" t="str">
        <f t="shared" ca="1" si="3"/>
        <v xml:space="preserve"> </v>
      </c>
      <c r="L28" s="99" t="str">
        <f t="shared" ca="1" si="4"/>
        <v xml:space="preserve"> </v>
      </c>
      <c r="M28" s="99" t="str">
        <f t="shared" ca="1" si="5"/>
        <v xml:space="preserve"> </v>
      </c>
      <c r="N28" s="99" t="str">
        <f t="shared" ca="1" si="6"/>
        <v xml:space="preserve"> </v>
      </c>
      <c r="O28" s="99" t="str">
        <f t="shared" ca="1" si="7"/>
        <v xml:space="preserve"> </v>
      </c>
      <c r="P28" s="155" t="str">
        <f t="shared" ca="1" si="8"/>
        <v xml:space="preserve"> </v>
      </c>
      <c r="Q28" s="158" t="str">
        <f>"GEM="&amp;'Algemene gegevens'!$F$7&amp;" projectnr="&amp;'Algemene gegevens'!$B$5&amp;" adres="&amp;'Project kolk'!A28&amp;" ko="&amp;C28&amp;" AB-kolk-fiche"</f>
        <v>GEM=LEU projectnr=xx,xxx adres=straat ko=xx,xxx-kolknr22 AB-kolk-fiche</v>
      </c>
    </row>
    <row r="29" spans="1:17" ht="15" customHeight="1" x14ac:dyDescent="0.35">
      <c r="A29" s="88" t="s">
        <v>150</v>
      </c>
      <c r="B29" s="24">
        <v>23</v>
      </c>
      <c r="C29" s="152" t="str">
        <f>'Algemene gegevens'!$B$5&amp;"-kolknr"&amp;B29</f>
        <v>xx,xxx-kolknr23</v>
      </c>
      <c r="D29" s="15" t="s">
        <v>3</v>
      </c>
      <c r="E29" s="15" t="s">
        <v>167</v>
      </c>
      <c r="F29" s="77"/>
      <c r="G29" s="78"/>
      <c r="H29" s="99" t="str">
        <f t="shared" ca="1" si="0"/>
        <v xml:space="preserve"> </v>
      </c>
      <c r="I29" s="99" t="str">
        <f t="shared" ca="1" si="1"/>
        <v xml:space="preserve"> </v>
      </c>
      <c r="J29" s="99" t="str">
        <f t="shared" ca="1" si="2"/>
        <v xml:space="preserve"> </v>
      </c>
      <c r="K29" s="99" t="str">
        <f t="shared" ca="1" si="3"/>
        <v xml:space="preserve"> </v>
      </c>
      <c r="L29" s="99" t="str">
        <f t="shared" ca="1" si="4"/>
        <v xml:space="preserve"> </v>
      </c>
      <c r="M29" s="99" t="str">
        <f t="shared" ca="1" si="5"/>
        <v xml:space="preserve"> </v>
      </c>
      <c r="N29" s="99" t="str">
        <f t="shared" ca="1" si="6"/>
        <v xml:space="preserve"> </v>
      </c>
      <c r="O29" s="99" t="str">
        <f t="shared" ca="1" si="7"/>
        <v xml:space="preserve"> </v>
      </c>
      <c r="P29" s="155" t="str">
        <f t="shared" ca="1" si="8"/>
        <v xml:space="preserve"> </v>
      </c>
      <c r="Q29" s="158" t="str">
        <f>"GEM="&amp;'Algemene gegevens'!$F$7&amp;" projectnr="&amp;'Algemene gegevens'!$B$5&amp;" adres="&amp;'Project kolk'!A29&amp;" ko="&amp;C29&amp;" AB-kolk-fiche"</f>
        <v>GEM=LEU projectnr=xx,xxx adres=straat ko=xx,xxx-kolknr23 AB-kolk-fiche</v>
      </c>
    </row>
    <row r="30" spans="1:17" ht="15" thickBot="1" x14ac:dyDescent="0.4">
      <c r="A30" s="88" t="s">
        <v>150</v>
      </c>
      <c r="B30" s="23">
        <v>24</v>
      </c>
      <c r="C30" s="152" t="str">
        <f>'Algemene gegevens'!$B$5&amp;"-kolknr"&amp;B30</f>
        <v>xx,xxx-kolknr24</v>
      </c>
      <c r="D30" s="15" t="s">
        <v>3</v>
      </c>
      <c r="E30" s="15" t="s">
        <v>167</v>
      </c>
      <c r="F30" s="77"/>
      <c r="G30" s="78"/>
      <c r="H30" s="97" t="str">
        <f t="shared" ca="1" si="0"/>
        <v xml:space="preserve"> </v>
      </c>
      <c r="I30" s="97" t="str">
        <f t="shared" ca="1" si="1"/>
        <v xml:space="preserve"> </v>
      </c>
      <c r="J30" s="97" t="str">
        <f t="shared" ca="1" si="2"/>
        <v xml:space="preserve"> </v>
      </c>
      <c r="K30" s="97" t="str">
        <f t="shared" ca="1" si="3"/>
        <v xml:space="preserve"> </v>
      </c>
      <c r="L30" s="97" t="str">
        <f t="shared" ca="1" si="4"/>
        <v xml:space="preserve"> </v>
      </c>
      <c r="M30" s="97" t="str">
        <f t="shared" ca="1" si="5"/>
        <v xml:space="preserve"> </v>
      </c>
      <c r="N30" s="97" t="str">
        <f t="shared" ca="1" si="6"/>
        <v xml:space="preserve"> </v>
      </c>
      <c r="O30" s="97" t="str">
        <f t="shared" ca="1" si="7"/>
        <v xml:space="preserve"> </v>
      </c>
      <c r="P30" s="156" t="str">
        <f t="shared" ca="1" si="8"/>
        <v xml:space="preserve"> </v>
      </c>
      <c r="Q30" s="159" t="str">
        <f>"GEM="&amp;'Algemene gegevens'!$F$7&amp;" projectnr="&amp;'Algemene gegevens'!$B$5&amp;" adres="&amp;'Project kolk'!A30&amp;" ko="&amp;C30&amp;" AB-kolk-fiche"</f>
        <v>GEM=LEU projectnr=xx,xxx adres=straat ko=xx,xxx-kolknr24 AB-kolk-fiche</v>
      </c>
    </row>
    <row r="32" spans="1:17" ht="15" thickBot="1" x14ac:dyDescent="0.4"/>
    <row r="33" spans="1:25" x14ac:dyDescent="0.35">
      <c r="A33" s="47" t="s">
        <v>378</v>
      </c>
      <c r="B33" s="89" t="s">
        <v>379</v>
      </c>
      <c r="C33" s="90"/>
      <c r="D33" s="91"/>
      <c r="E33" s="91"/>
      <c r="F33" s="91"/>
      <c r="G33" s="91"/>
      <c r="H33" s="91">
        <f ca="1">SUM(H7:H32)</f>
        <v>0</v>
      </c>
      <c r="I33" s="91">
        <f t="shared" ref="I33:O33" ca="1" si="9">SUM(I7:I32)</f>
        <v>0</v>
      </c>
      <c r="J33" s="91">
        <f t="shared" ca="1" si="9"/>
        <v>0</v>
      </c>
      <c r="K33" s="91">
        <f t="shared" ca="1" si="9"/>
        <v>0</v>
      </c>
      <c r="L33" s="91">
        <f t="shared" ca="1" si="9"/>
        <v>0</v>
      </c>
      <c r="M33" s="91">
        <f t="shared" ca="1" si="9"/>
        <v>0</v>
      </c>
      <c r="N33" s="91">
        <f t="shared" ca="1" si="9"/>
        <v>0</v>
      </c>
      <c r="O33" s="91">
        <f t="shared" ca="1" si="9"/>
        <v>0</v>
      </c>
      <c r="P33" s="91"/>
      <c r="Q33" s="49"/>
      <c r="R33" s="52"/>
      <c r="S33" s="52"/>
      <c r="T33" s="52"/>
      <c r="U33" s="52"/>
      <c r="V33" s="10"/>
      <c r="W33" s="10"/>
      <c r="X33" s="10"/>
      <c r="Y33" s="10"/>
    </row>
    <row r="34" spans="1:25" x14ac:dyDescent="0.35">
      <c r="R34" s="10"/>
      <c r="S34" s="10"/>
      <c r="T34" s="10"/>
      <c r="U34" s="10"/>
      <c r="V34" s="10"/>
      <c r="W34" s="10"/>
      <c r="X34" s="10"/>
      <c r="Y34" s="10"/>
    </row>
  </sheetData>
  <mergeCells count="1">
    <mergeCell ref="H5:P5"/>
  </mergeCells>
  <hyperlinks>
    <hyperlink ref="C7" location="'xx,xxx_kolknr=02'!A3" display="'xx,xxx_kolknr=02'!A3" xr:uid="{00000000-0004-0000-0400-000000000000}"/>
    <hyperlink ref="C8:C30" location="'xx,xxx_kolknr=02'!A3" display="'xx,xxx_kolknr=02'!A3" xr:uid="{00000000-0004-0000-0400-000001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kopieer_kolkaansluitingen">
                <anchor moveWithCells="1" sizeWithCells="1">
                  <from>
                    <xdr:col>7</xdr:col>
                    <xdr:colOff>50800</xdr:colOff>
                    <xdr:row>0</xdr:row>
                    <xdr:rowOff>165100</xdr:rowOff>
                  </from>
                  <to>
                    <xdr:col>8</xdr:col>
                    <xdr:colOff>660400</xdr:colOff>
                    <xdr:row>2</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tabColor rgb="FFFF0000"/>
  </sheetPr>
  <dimension ref="A1:N73"/>
  <sheetViews>
    <sheetView showWhiteSpace="0" view="pageBreakPreview" topLeftCell="A62" zoomScaleNormal="145" zoomScaleSheetLayoutView="100" zoomScalePageLayoutView="70" workbookViewId="0">
      <selection activeCell="Q68" sqref="Q68"/>
    </sheetView>
  </sheetViews>
  <sheetFormatPr defaultColWidth="9.1796875" defaultRowHeight="13" x14ac:dyDescent="0.3"/>
  <cols>
    <col min="1" max="1" width="14.54296875" style="1" customWidth="1"/>
    <col min="2" max="2" width="4.81640625" style="1" customWidth="1"/>
    <col min="3" max="3" width="8.1796875" style="1" customWidth="1"/>
    <col min="4" max="4" width="4.81640625" style="1" customWidth="1"/>
    <col min="5" max="5" width="8.7265625" style="1" customWidth="1"/>
    <col min="6" max="6" width="4.7265625" style="1" customWidth="1"/>
    <col min="7" max="7" width="13.7265625" style="31" customWidth="1"/>
    <col min="8" max="8" width="4.81640625" style="31" customWidth="1"/>
    <col min="9" max="9" width="13.7265625" style="31" customWidth="1"/>
    <col min="10" max="10" width="4.7265625" style="1" customWidth="1"/>
    <col min="11" max="11" width="9.1796875" style="4"/>
    <col min="12" max="16384" width="9.1796875" style="1"/>
  </cols>
  <sheetData>
    <row r="1" spans="1:14" ht="12.75" customHeight="1" x14ac:dyDescent="0.3">
      <c r="A1" s="197" t="s">
        <v>170</v>
      </c>
      <c r="B1" s="198"/>
      <c r="C1" s="198"/>
      <c r="D1" s="198"/>
      <c r="E1" s="198"/>
      <c r="F1" s="198"/>
      <c r="G1" s="198"/>
      <c r="H1" s="198"/>
      <c r="I1" s="198"/>
      <c r="J1" s="199"/>
    </row>
    <row r="2" spans="1:14" ht="35.25" customHeight="1" x14ac:dyDescent="0.35">
      <c r="A2" s="210" t="s">
        <v>0</v>
      </c>
      <c r="B2" s="211"/>
      <c r="C2" s="179"/>
      <c r="D2" s="179"/>
      <c r="E2" s="212"/>
      <c r="F2" s="212"/>
      <c r="G2" s="212"/>
      <c r="H2" s="212"/>
      <c r="I2" s="212"/>
      <c r="J2" s="213"/>
    </row>
    <row r="3" spans="1:14" s="33" customFormat="1" ht="12.75" customHeight="1" x14ac:dyDescent="0.35">
      <c r="A3" s="32" t="s">
        <v>144</v>
      </c>
      <c r="B3" s="203" t="str">
        <f>'Algemene gegevens'!B5</f>
        <v>xx,xxx</v>
      </c>
      <c r="C3" s="204"/>
      <c r="D3" s="204"/>
      <c r="E3" s="204"/>
      <c r="F3" s="204"/>
      <c r="G3" s="204"/>
      <c r="H3" s="204"/>
      <c r="I3" s="204"/>
      <c r="J3" s="205"/>
      <c r="K3" s="130"/>
    </row>
    <row r="4" spans="1:14" s="33" customFormat="1" ht="12.75" customHeight="1" x14ac:dyDescent="0.35">
      <c r="A4" s="32" t="s">
        <v>169</v>
      </c>
      <c r="B4" s="203" t="str">
        <f>'Algemene gegevens'!B6</f>
        <v>BBBBBBB</v>
      </c>
      <c r="C4" s="204"/>
      <c r="D4" s="204"/>
      <c r="E4" s="204"/>
      <c r="F4" s="204"/>
      <c r="G4" s="204"/>
      <c r="H4" s="204"/>
      <c r="I4" s="204"/>
      <c r="J4" s="205"/>
      <c r="K4" s="130"/>
    </row>
    <row r="5" spans="1:14" s="33" customFormat="1" ht="12.75" customHeight="1" x14ac:dyDescent="0.35">
      <c r="A5" s="32" t="s">
        <v>309</v>
      </c>
      <c r="B5" s="200"/>
      <c r="C5" s="206"/>
      <c r="D5" s="206"/>
      <c r="E5" s="206"/>
      <c r="F5" s="207"/>
      <c r="G5" s="116" t="s">
        <v>423</v>
      </c>
      <c r="H5" s="200"/>
      <c r="I5" s="201"/>
      <c r="J5" s="202"/>
      <c r="K5" s="130"/>
    </row>
    <row r="6" spans="1:14" s="33" customFormat="1" ht="12.75" customHeight="1" x14ac:dyDescent="0.35">
      <c r="A6" s="32" t="s">
        <v>9</v>
      </c>
      <c r="B6" s="203" t="str">
        <f>'Algemene gegevens'!B7</f>
        <v>leuven</v>
      </c>
      <c r="C6" s="208"/>
      <c r="D6" s="208"/>
      <c r="E6" s="208"/>
      <c r="F6" s="209"/>
      <c r="G6" s="34" t="s">
        <v>310</v>
      </c>
      <c r="H6" s="200"/>
      <c r="I6" s="201"/>
      <c r="J6" s="202"/>
      <c r="K6" s="130"/>
    </row>
    <row r="7" spans="1:14" s="33" customFormat="1" ht="12.75" customHeight="1" x14ac:dyDescent="0.35">
      <c r="A7" s="32" t="s">
        <v>143</v>
      </c>
      <c r="B7" s="203">
        <f>'Algemene gegevens'!B21</f>
        <v>0</v>
      </c>
      <c r="C7" s="208"/>
      <c r="D7" s="208"/>
      <c r="E7" s="208"/>
      <c r="F7" s="209"/>
      <c r="G7" s="116" t="s">
        <v>2</v>
      </c>
      <c r="H7" s="194"/>
      <c r="I7" s="195"/>
      <c r="J7" s="196"/>
      <c r="K7" s="130"/>
    </row>
    <row r="8" spans="1:14" s="33" customFormat="1" ht="12.75" customHeight="1" x14ac:dyDescent="0.35">
      <c r="A8" s="35"/>
      <c r="B8" s="28"/>
      <c r="C8" s="28"/>
      <c r="D8" s="28"/>
      <c r="E8" s="28"/>
      <c r="F8" s="28"/>
      <c r="G8" s="181" t="s">
        <v>322</v>
      </c>
      <c r="H8" s="191"/>
      <c r="I8" s="181" t="s">
        <v>3</v>
      </c>
      <c r="J8" s="182"/>
      <c r="K8" s="130"/>
    </row>
    <row r="9" spans="1:14" s="33" customFormat="1" ht="12.75" customHeight="1" x14ac:dyDescent="0.35">
      <c r="A9" s="32" t="s">
        <v>311</v>
      </c>
      <c r="B9" s="32"/>
      <c r="C9" s="32"/>
      <c r="D9" s="32"/>
      <c r="E9" s="32"/>
      <c r="F9" s="32"/>
      <c r="G9" s="185"/>
      <c r="H9" s="190"/>
      <c r="I9" s="185"/>
      <c r="J9" s="190"/>
      <c r="K9" s="130"/>
    </row>
    <row r="10" spans="1:14" s="33" customFormat="1" ht="12.75" customHeight="1" x14ac:dyDescent="0.35">
      <c r="A10" s="178" t="s">
        <v>312</v>
      </c>
      <c r="B10" s="183"/>
      <c r="C10" s="183"/>
      <c r="D10" s="183"/>
      <c r="E10" s="183"/>
      <c r="F10" s="184"/>
      <c r="G10" s="72"/>
      <c r="H10" s="36" t="s">
        <v>4</v>
      </c>
      <c r="I10" s="72"/>
      <c r="J10" s="36" t="s">
        <v>4</v>
      </c>
      <c r="K10" s="130"/>
    </row>
    <row r="11" spans="1:14" s="33" customFormat="1" ht="12.75" customHeight="1" x14ac:dyDescent="0.35">
      <c r="A11" s="178" t="s">
        <v>313</v>
      </c>
      <c r="B11" s="183"/>
      <c r="C11" s="183"/>
      <c r="D11" s="183"/>
      <c r="E11" s="183"/>
      <c r="F11" s="184"/>
      <c r="G11" s="185" t="s">
        <v>319</v>
      </c>
      <c r="H11" s="186"/>
      <c r="I11" s="185" t="s">
        <v>319</v>
      </c>
      <c r="J11" s="186"/>
      <c r="K11" s="130"/>
    </row>
    <row r="12" spans="1:14" s="33" customFormat="1" ht="12.75" customHeight="1" x14ac:dyDescent="0.35">
      <c r="A12" s="178" t="s">
        <v>321</v>
      </c>
      <c r="B12" s="183"/>
      <c r="C12" s="183"/>
      <c r="D12" s="183"/>
      <c r="E12" s="183"/>
      <c r="F12" s="184"/>
      <c r="G12" s="72"/>
      <c r="H12" s="36" t="s">
        <v>4</v>
      </c>
      <c r="I12" s="72"/>
      <c r="J12" s="36" t="s">
        <v>4</v>
      </c>
      <c r="K12" s="130"/>
    </row>
    <row r="13" spans="1:14" s="33" customFormat="1" ht="12.75" customHeight="1" x14ac:dyDescent="0.35">
      <c r="A13" s="187" t="s">
        <v>874</v>
      </c>
      <c r="B13" s="188"/>
      <c r="C13" s="188"/>
      <c r="D13" s="188"/>
      <c r="E13" s="188"/>
      <c r="F13" s="189"/>
      <c r="G13" s="72"/>
      <c r="H13" s="36" t="s">
        <v>4</v>
      </c>
      <c r="I13" s="72"/>
      <c r="J13" s="36" t="s">
        <v>4</v>
      </c>
      <c r="K13" s="130"/>
    </row>
    <row r="14" spans="1:14" s="33" customFormat="1" ht="4.5" customHeight="1" x14ac:dyDescent="0.35">
      <c r="A14" s="35"/>
      <c r="B14" s="28"/>
      <c r="C14" s="28"/>
      <c r="D14" s="28"/>
      <c r="E14" s="28"/>
      <c r="F14" s="28"/>
      <c r="G14" s="117"/>
      <c r="H14" s="118"/>
      <c r="I14" s="117"/>
      <c r="J14" s="118"/>
      <c r="K14" s="130"/>
    </row>
    <row r="15" spans="1:14" s="33" customFormat="1" ht="12.75" customHeight="1" x14ac:dyDescent="0.35">
      <c r="A15" s="193" t="s">
        <v>335</v>
      </c>
      <c r="B15" s="179"/>
      <c r="C15" s="120"/>
      <c r="D15" s="192" t="s">
        <v>337</v>
      </c>
      <c r="E15" s="223"/>
      <c r="F15" s="224"/>
      <c r="G15" s="192" t="s">
        <v>322</v>
      </c>
      <c r="H15" s="182"/>
      <c r="I15" s="192" t="s">
        <v>3</v>
      </c>
      <c r="J15" s="182"/>
      <c r="K15" s="130"/>
      <c r="M15" s="58"/>
      <c r="N15" s="59"/>
    </row>
    <row r="16" spans="1:14" s="33" customFormat="1" ht="12.75" customHeight="1" x14ac:dyDescent="0.35">
      <c r="A16" s="178" t="s">
        <v>320</v>
      </c>
      <c r="B16" s="179"/>
      <c r="C16" s="180"/>
      <c r="D16" s="178"/>
      <c r="E16" s="179"/>
      <c r="F16" s="180"/>
      <c r="G16" s="218" t="str">
        <f>IF(ISERROR(VLOOKUP($H$6&amp;"DWA",'Project WA'!C:U,4,FALSE)),
IF(ISERROR(VLOOKUP($H$6&amp;"GEM",'Project WA'!C:U,4,FALSE)),"",(VLOOKUP($H$6&amp;"GEM",'Project WA'!C:U,4,FALSE))),
(VLOOKUP($H$6&amp;"DWA",'Project WA'!C:U,4,FALSE)))</f>
        <v/>
      </c>
      <c r="H16" s="219"/>
      <c r="I16" s="218" t="str">
        <f>IF(ISERROR(VLOOKUP($H$6&amp;"RWA",'Project WA'!C:U,4,FALSE)),"",VLOOKUP($H$6&amp;"RWA",'Project WA'!C:U,4,FALSE))</f>
        <v/>
      </c>
      <c r="J16" s="219"/>
      <c r="K16" s="130"/>
    </row>
    <row r="17" spans="1:11" s="33" customFormat="1" ht="12.75" customHeight="1" x14ac:dyDescent="0.35">
      <c r="A17" s="178" t="s">
        <v>323</v>
      </c>
      <c r="B17" s="179"/>
      <c r="C17" s="180"/>
      <c r="D17" s="178"/>
      <c r="E17" s="179"/>
      <c r="F17" s="180"/>
      <c r="G17" s="218" t="str">
        <f>IF(ISERROR(VLOOKUP($H$6&amp;"DWA",'Project WA'!C:U,6,FALSE)),
IF(ISERROR(VLOOKUP($H$6&amp;"GEM",'Project WA'!C:U,6,FALSE)),"",(VLOOKUP($H$6&amp;"GEM",'Project WA'!C:U,6,FALSE))),
(VLOOKUP($H$6&amp;"DWA",'Project WA'!C:U,6,FALSE)))</f>
        <v/>
      </c>
      <c r="H17" s="219"/>
      <c r="I17" s="218" t="str">
        <f>IF(ISERROR(VLOOKUP($H$6&amp;"RWA",'Project WA'!C:U,6,FALSE)),"",VLOOKUP($H$6&amp;"RWA",'Project WA'!C:U,6,FALSE))</f>
        <v/>
      </c>
      <c r="J17" s="219"/>
      <c r="K17" s="130"/>
    </row>
    <row r="18" spans="1:11" s="33" customFormat="1" ht="12.75" customHeight="1" x14ac:dyDescent="0.35">
      <c r="A18" s="178" t="s">
        <v>346</v>
      </c>
      <c r="B18" s="179"/>
      <c r="C18" s="180"/>
      <c r="D18" s="178"/>
      <c r="E18" s="179"/>
      <c r="F18" s="180"/>
      <c r="G18" s="218" t="str">
        <f>IF(ISERROR(VLOOKUP($H$6&amp;"DWA",'Project WA'!C:U,5,FALSE)),
IF(ISERROR(VLOOKUP($H$6&amp;"GEM",'Project WA'!C:U,5,FALSE)),"",(VLOOKUP($H$6&amp;"GEM",'Project WA'!C:U,5,FALSE))),
(VLOOKUP($H$6&amp;"DWA",'Project WA'!C:U,5,FALSE)))</f>
        <v/>
      </c>
      <c r="H18" s="219"/>
      <c r="I18" s="218" t="str">
        <f>IF(ISERROR(VLOOKUP($H$6&amp;"RWA",'Project WA'!C:U,5,FALSE)),"",VLOOKUP($H$6&amp;"RWA",'Project WA'!C:U,5,FALSE))</f>
        <v/>
      </c>
      <c r="J18" s="219"/>
      <c r="K18" s="130"/>
    </row>
    <row r="19" spans="1:11" s="33" customFormat="1" ht="12.75" customHeight="1" x14ac:dyDescent="0.35">
      <c r="A19" s="178" t="s">
        <v>416</v>
      </c>
      <c r="B19" s="179"/>
      <c r="C19" s="180"/>
      <c r="D19" s="178"/>
      <c r="E19" s="179"/>
      <c r="F19" s="180"/>
      <c r="G19" s="225" t="s">
        <v>319</v>
      </c>
      <c r="H19" s="190"/>
      <c r="I19" s="225" t="s">
        <v>319</v>
      </c>
      <c r="J19" s="190"/>
      <c r="K19" s="130"/>
    </row>
    <row r="20" spans="1:11" s="33" customFormat="1" ht="12.75" customHeight="1" x14ac:dyDescent="0.35">
      <c r="A20" s="178" t="s">
        <v>326</v>
      </c>
      <c r="B20" s="179"/>
      <c r="C20" s="180"/>
      <c r="D20" s="178"/>
      <c r="E20" s="179"/>
      <c r="F20" s="180"/>
      <c r="G20" s="95"/>
      <c r="H20" s="44" t="s">
        <v>325</v>
      </c>
      <c r="I20" s="95"/>
      <c r="J20" s="37" t="s">
        <v>325</v>
      </c>
      <c r="K20" s="130"/>
    </row>
    <row r="21" spans="1:11" s="33" customFormat="1" ht="12.75" customHeight="1" x14ac:dyDescent="0.35">
      <c r="A21" s="178" t="s">
        <v>327</v>
      </c>
      <c r="B21" s="179"/>
      <c r="C21" s="180"/>
      <c r="D21" s="178"/>
      <c r="E21" s="179"/>
      <c r="F21" s="180"/>
      <c r="G21" s="95"/>
      <c r="H21" s="44" t="s">
        <v>4</v>
      </c>
      <c r="I21" s="95"/>
      <c r="J21" s="37" t="s">
        <v>4</v>
      </c>
      <c r="K21" s="130"/>
    </row>
    <row r="22" spans="1:11" s="33" customFormat="1" ht="12.75" customHeight="1" x14ac:dyDescent="0.35">
      <c r="A22" s="178" t="s">
        <v>328</v>
      </c>
      <c r="B22" s="179"/>
      <c r="C22" s="180"/>
      <c r="D22" s="178"/>
      <c r="E22" s="179"/>
      <c r="F22" s="180"/>
      <c r="G22" s="95"/>
      <c r="H22" s="44" t="s">
        <v>325</v>
      </c>
      <c r="I22" s="95"/>
      <c r="J22" s="37" t="s">
        <v>325</v>
      </c>
      <c r="K22" s="130"/>
    </row>
    <row r="23" spans="1:11" s="33" customFormat="1" ht="12.75" customHeight="1" x14ac:dyDescent="0.35">
      <c r="A23" s="178" t="s">
        <v>329</v>
      </c>
      <c r="B23" s="179"/>
      <c r="C23" s="180"/>
      <c r="D23" s="178"/>
      <c r="E23" s="179"/>
      <c r="F23" s="180"/>
      <c r="G23" s="95"/>
      <c r="H23" s="44" t="s">
        <v>325</v>
      </c>
      <c r="I23" s="95"/>
      <c r="J23" s="37" t="s">
        <v>325</v>
      </c>
      <c r="K23" s="130"/>
    </row>
    <row r="24" spans="1:11" s="33" customFormat="1" ht="12.75" customHeight="1" x14ac:dyDescent="0.35">
      <c r="A24" s="178" t="s">
        <v>330</v>
      </c>
      <c r="B24" s="179"/>
      <c r="C24" s="180"/>
      <c r="D24" s="178"/>
      <c r="E24" s="179"/>
      <c r="F24" s="180"/>
      <c r="G24" s="95"/>
      <c r="H24" s="44" t="s">
        <v>325</v>
      </c>
      <c r="I24" s="95"/>
      <c r="J24" s="37" t="s">
        <v>325</v>
      </c>
      <c r="K24" s="130"/>
    </row>
    <row r="25" spans="1:11" s="33" customFormat="1" ht="12.75" customHeight="1" x14ac:dyDescent="0.35">
      <c r="A25" s="178" t="s">
        <v>331</v>
      </c>
      <c r="B25" s="179"/>
      <c r="C25" s="180"/>
      <c r="D25" s="178"/>
      <c r="E25" s="179"/>
      <c r="F25" s="180"/>
      <c r="G25" s="95"/>
      <c r="H25" s="44" t="s">
        <v>325</v>
      </c>
      <c r="I25" s="95"/>
      <c r="J25" s="37" t="s">
        <v>325</v>
      </c>
      <c r="K25" s="130"/>
    </row>
    <row r="26" spans="1:11" s="33" customFormat="1" ht="12.75" customHeight="1" x14ac:dyDescent="0.35">
      <c r="A26" s="178" t="s">
        <v>332</v>
      </c>
      <c r="B26" s="179"/>
      <c r="C26" s="180"/>
      <c r="D26" s="178"/>
      <c r="E26" s="179"/>
      <c r="F26" s="180"/>
      <c r="G26" s="72"/>
      <c r="H26" s="45" t="s">
        <v>325</v>
      </c>
      <c r="I26" s="72"/>
      <c r="J26" s="36" t="s">
        <v>325</v>
      </c>
      <c r="K26" s="130"/>
    </row>
    <row r="27" spans="1:11" s="33" customFormat="1" ht="12.75" customHeight="1" x14ac:dyDescent="0.35">
      <c r="A27" s="178" t="s">
        <v>333</v>
      </c>
      <c r="B27" s="179"/>
      <c r="C27" s="180"/>
      <c r="D27" s="178"/>
      <c r="E27" s="179"/>
      <c r="F27" s="180"/>
      <c r="G27" s="72"/>
      <c r="H27" s="45" t="s">
        <v>325</v>
      </c>
      <c r="I27" s="72"/>
      <c r="J27" s="36" t="s">
        <v>325</v>
      </c>
      <c r="K27" s="130"/>
    </row>
    <row r="28" spans="1:11" s="33" customFormat="1" ht="12.75" customHeight="1" x14ac:dyDescent="0.35">
      <c r="A28" s="178" t="s">
        <v>334</v>
      </c>
      <c r="B28" s="179"/>
      <c r="C28" s="180"/>
      <c r="D28" s="178"/>
      <c r="E28" s="179"/>
      <c r="F28" s="180"/>
      <c r="G28" s="185"/>
      <c r="H28" s="190"/>
      <c r="I28" s="185"/>
      <c r="J28" s="190"/>
      <c r="K28" s="130"/>
    </row>
    <row r="29" spans="1:11" s="33" customFormat="1" ht="12.75" customHeight="1" x14ac:dyDescent="0.35">
      <c r="A29" s="178" t="s">
        <v>347</v>
      </c>
      <c r="B29" s="179"/>
      <c r="C29" s="180"/>
      <c r="D29" s="178"/>
      <c r="E29" s="179"/>
      <c r="F29" s="180"/>
      <c r="G29" s="72"/>
      <c r="H29" s="45" t="s">
        <v>324</v>
      </c>
      <c r="I29" s="72"/>
      <c r="J29" s="36" t="s">
        <v>324</v>
      </c>
      <c r="K29" s="130"/>
    </row>
    <row r="30" spans="1:11" s="33" customFormat="1" ht="12.75" customHeight="1" x14ac:dyDescent="0.35">
      <c r="A30" s="178" t="s">
        <v>340</v>
      </c>
      <c r="B30" s="179"/>
      <c r="C30" s="180"/>
      <c r="D30" s="178"/>
      <c r="E30" s="179"/>
      <c r="F30" s="180"/>
      <c r="G30" s="185" t="s">
        <v>344</v>
      </c>
      <c r="H30" s="190"/>
      <c r="I30" s="185" t="s">
        <v>344</v>
      </c>
      <c r="J30" s="190"/>
      <c r="K30" s="130"/>
    </row>
    <row r="31" spans="1:11" s="33" customFormat="1" ht="12.75" customHeight="1" x14ac:dyDescent="0.35">
      <c r="A31" s="231" t="s">
        <v>336</v>
      </c>
      <c r="B31" s="232"/>
      <c r="C31" s="233"/>
      <c r="D31" s="233"/>
      <c r="E31" s="233"/>
      <c r="F31" s="233"/>
      <c r="G31" s="234"/>
      <c r="H31" s="235"/>
      <c r="I31" s="72"/>
      <c r="J31" s="36" t="s">
        <v>325</v>
      </c>
      <c r="K31" s="130"/>
    </row>
    <row r="32" spans="1:11" s="33" customFormat="1" ht="12.75" customHeight="1" x14ac:dyDescent="0.35">
      <c r="A32" s="178" t="s">
        <v>341</v>
      </c>
      <c r="B32" s="183"/>
      <c r="C32" s="179"/>
      <c r="D32" s="179"/>
      <c r="E32" s="179"/>
      <c r="F32" s="179"/>
      <c r="G32" s="223"/>
      <c r="H32" s="224"/>
      <c r="I32" s="185" t="s">
        <v>344</v>
      </c>
      <c r="J32" s="190"/>
      <c r="K32" s="130"/>
    </row>
    <row r="33" spans="1:11" s="33" customFormat="1" ht="12.75" customHeight="1" x14ac:dyDescent="0.35">
      <c r="A33" s="178" t="s">
        <v>345</v>
      </c>
      <c r="B33" s="183"/>
      <c r="C33" s="179"/>
      <c r="D33" s="179"/>
      <c r="E33" s="179"/>
      <c r="F33" s="179"/>
      <c r="G33" s="223"/>
      <c r="H33" s="224"/>
      <c r="I33" s="185" t="s">
        <v>344</v>
      </c>
      <c r="J33" s="190"/>
      <c r="K33" s="130"/>
    </row>
    <row r="34" spans="1:11" s="33" customFormat="1" ht="27" customHeight="1" x14ac:dyDescent="0.35">
      <c r="A34" s="231" t="s">
        <v>338</v>
      </c>
      <c r="B34" s="232"/>
      <c r="C34" s="244"/>
      <c r="D34" s="240"/>
      <c r="E34" s="234"/>
      <c r="F34" s="235"/>
      <c r="G34" s="214" t="s">
        <v>319</v>
      </c>
      <c r="H34" s="215"/>
      <c r="I34" s="214" t="s">
        <v>319</v>
      </c>
      <c r="J34" s="220"/>
      <c r="K34" s="130"/>
    </row>
    <row r="35" spans="1:11" s="33" customFormat="1" ht="27" customHeight="1" x14ac:dyDescent="0.35">
      <c r="A35" s="245"/>
      <c r="B35" s="246"/>
      <c r="C35" s="247"/>
      <c r="D35" s="241"/>
      <c r="E35" s="242"/>
      <c r="F35" s="243"/>
      <c r="G35" s="216"/>
      <c r="H35" s="217"/>
      <c r="I35" s="221"/>
      <c r="J35" s="222"/>
      <c r="K35" s="130"/>
    </row>
    <row r="36" spans="1:11" ht="12.75" customHeight="1" x14ac:dyDescent="0.3">
      <c r="A36" s="2" t="s">
        <v>339</v>
      </c>
      <c r="B36" s="63"/>
      <c r="C36" s="3"/>
      <c r="D36" s="3"/>
      <c r="E36" s="3"/>
      <c r="F36" s="3"/>
      <c r="G36" s="29"/>
      <c r="H36" s="29"/>
      <c r="I36" s="29"/>
      <c r="J36" s="3"/>
    </row>
    <row r="37" spans="1:11" x14ac:dyDescent="0.3">
      <c r="A37" s="39"/>
      <c r="B37" s="64"/>
      <c r="C37" s="4"/>
      <c r="D37" s="4"/>
      <c r="E37" s="4"/>
      <c r="F37" s="4"/>
      <c r="G37" s="30"/>
      <c r="H37" s="30"/>
      <c r="I37" s="30"/>
      <c r="J37" s="4"/>
    </row>
    <row r="38" spans="1:11" x14ac:dyDescent="0.3">
      <c r="A38" s="39"/>
      <c r="B38" s="64"/>
      <c r="C38" s="4"/>
      <c r="D38" s="4"/>
      <c r="E38" s="4"/>
      <c r="F38" s="4"/>
      <c r="G38" s="30"/>
      <c r="H38" s="30"/>
      <c r="I38" s="30"/>
      <c r="J38" s="4"/>
    </row>
    <row r="39" spans="1:11" x14ac:dyDescent="0.3">
      <c r="A39" s="39"/>
      <c r="B39" s="64"/>
      <c r="C39" s="4"/>
      <c r="D39" s="4"/>
      <c r="E39" s="4"/>
      <c r="F39" s="4"/>
      <c r="G39" s="30"/>
      <c r="H39" s="30"/>
      <c r="I39" s="30"/>
      <c r="J39" s="4"/>
    </row>
    <row r="40" spans="1:11" x14ac:dyDescent="0.3">
      <c r="A40" s="39"/>
      <c r="B40" s="64"/>
      <c r="C40" s="4"/>
      <c r="D40" s="4"/>
      <c r="E40" s="4"/>
      <c r="F40" s="4"/>
      <c r="G40" s="30"/>
      <c r="H40" s="30"/>
      <c r="I40" s="30"/>
      <c r="J40" s="4"/>
    </row>
    <row r="41" spans="1:11" x14ac:dyDescent="0.3">
      <c r="A41" s="39"/>
      <c r="B41" s="64"/>
      <c r="C41" s="4"/>
      <c r="D41" s="4"/>
      <c r="E41" s="4"/>
      <c r="F41" s="4"/>
      <c r="G41" s="30"/>
      <c r="H41" s="30"/>
      <c r="I41" s="30"/>
      <c r="J41" s="4"/>
    </row>
    <row r="42" spans="1:11" x14ac:dyDescent="0.3">
      <c r="A42" s="39"/>
      <c r="B42" s="64"/>
      <c r="C42" s="4"/>
      <c r="D42" s="4"/>
      <c r="E42" s="4"/>
      <c r="F42" s="4"/>
      <c r="G42" s="30"/>
      <c r="H42" s="30"/>
      <c r="I42" s="30"/>
      <c r="J42" s="4"/>
    </row>
    <row r="43" spans="1:11" x14ac:dyDescent="0.3">
      <c r="A43" s="39"/>
      <c r="B43" s="64"/>
      <c r="C43" s="4"/>
      <c r="D43" s="4"/>
      <c r="E43" s="4"/>
      <c r="F43" s="4"/>
      <c r="G43" s="30"/>
      <c r="H43" s="30"/>
      <c r="I43" s="30"/>
      <c r="J43" s="4"/>
    </row>
    <row r="44" spans="1:11" x14ac:dyDescent="0.3">
      <c r="A44" s="39"/>
      <c r="B44" s="64"/>
      <c r="C44" s="4"/>
      <c r="D44" s="4"/>
      <c r="E44" s="4"/>
      <c r="F44" s="4"/>
      <c r="G44" s="30"/>
      <c r="H44" s="30"/>
      <c r="I44" s="30"/>
      <c r="J44" s="4"/>
    </row>
    <row r="45" spans="1:11" x14ac:dyDescent="0.3">
      <c r="A45" s="39"/>
      <c r="B45" s="64"/>
      <c r="C45" s="4"/>
      <c r="D45" s="4"/>
      <c r="E45" s="4"/>
      <c r="F45" s="4"/>
      <c r="G45" s="30"/>
      <c r="H45" s="30"/>
      <c r="I45" s="30"/>
      <c r="J45" s="4"/>
    </row>
    <row r="46" spans="1:11" x14ac:dyDescent="0.3">
      <c r="A46" s="39"/>
      <c r="B46" s="64"/>
      <c r="C46" s="4"/>
      <c r="D46" s="4"/>
      <c r="E46" s="4"/>
      <c r="F46" s="4"/>
      <c r="G46" s="30"/>
      <c r="H46" s="30"/>
      <c r="I46" s="30"/>
      <c r="J46" s="4"/>
    </row>
    <row r="47" spans="1:11" x14ac:dyDescent="0.3">
      <c r="A47" s="39"/>
      <c r="B47" s="64"/>
      <c r="C47" s="4"/>
      <c r="D47" s="4"/>
      <c r="E47" s="4"/>
      <c r="F47" s="4"/>
      <c r="G47" s="30"/>
      <c r="H47" s="30"/>
      <c r="I47" s="30"/>
      <c r="J47" s="4"/>
    </row>
    <row r="48" spans="1:11" x14ac:dyDescent="0.3">
      <c r="A48" s="39"/>
      <c r="B48" s="64"/>
      <c r="C48" s="4"/>
      <c r="D48" s="4"/>
      <c r="E48" s="4"/>
      <c r="F48" s="4"/>
      <c r="G48" s="30"/>
      <c r="H48" s="30"/>
      <c r="I48" s="30"/>
      <c r="J48" s="4"/>
    </row>
    <row r="49" spans="1:10" x14ac:dyDescent="0.3">
      <c r="A49" s="39"/>
      <c r="B49" s="64"/>
      <c r="C49" s="4"/>
      <c r="D49" s="4"/>
      <c r="E49" s="4"/>
      <c r="F49" s="4"/>
      <c r="G49" s="30"/>
      <c r="H49" s="30"/>
      <c r="I49" s="30"/>
      <c r="J49" s="4"/>
    </row>
    <row r="50" spans="1:10" x14ac:dyDescent="0.3">
      <c r="A50" s="39"/>
      <c r="B50" s="64"/>
      <c r="C50" s="4"/>
      <c r="D50" s="4"/>
      <c r="E50" s="4"/>
      <c r="F50" s="4"/>
      <c r="G50" s="30"/>
      <c r="H50" s="30"/>
      <c r="I50" s="30"/>
      <c r="J50" s="4"/>
    </row>
    <row r="51" spans="1:10" x14ac:dyDescent="0.3">
      <c r="A51" s="39" t="s">
        <v>401</v>
      </c>
      <c r="B51" s="64"/>
      <c r="C51" s="4"/>
      <c r="D51" s="4"/>
      <c r="E51" s="4"/>
      <c r="F51" s="4"/>
      <c r="G51" s="30"/>
      <c r="H51" s="30"/>
      <c r="I51" s="30"/>
      <c r="J51" s="4"/>
    </row>
    <row r="52" spans="1:10" x14ac:dyDescent="0.3">
      <c r="A52" s="39"/>
      <c r="B52" s="64"/>
      <c r="C52" s="4"/>
      <c r="D52" s="4"/>
      <c r="E52" s="4"/>
      <c r="F52" s="4"/>
      <c r="G52" s="30"/>
      <c r="H52" s="30"/>
      <c r="I52" s="30"/>
      <c r="J52" s="4"/>
    </row>
    <row r="53" spans="1:10" x14ac:dyDescent="0.3">
      <c r="A53" s="60" t="s">
        <v>383</v>
      </c>
      <c r="B53" s="61"/>
      <c r="C53" s="4"/>
      <c r="D53" s="4"/>
      <c r="E53" s="4"/>
      <c r="F53" s="4"/>
      <c r="G53" s="61" t="s">
        <v>382</v>
      </c>
      <c r="H53" s="30"/>
      <c r="I53" s="30"/>
      <c r="J53" s="4"/>
    </row>
    <row r="54" spans="1:10" ht="13.5" customHeight="1" x14ac:dyDescent="0.3">
      <c r="A54" s="67" t="s">
        <v>384</v>
      </c>
      <c r="B54" s="73" t="s">
        <v>398</v>
      </c>
      <c r="C54" s="236"/>
      <c r="D54" s="237"/>
      <c r="E54" s="68" t="s">
        <v>4</v>
      </c>
      <c r="F54" s="66"/>
      <c r="G54" s="65" t="s">
        <v>384</v>
      </c>
      <c r="H54" s="74" t="s">
        <v>398</v>
      </c>
      <c r="I54" s="75"/>
      <c r="J54" s="62" t="s">
        <v>4</v>
      </c>
    </row>
    <row r="55" spans="1:10" ht="13.5" customHeight="1" x14ac:dyDescent="0.3">
      <c r="A55" s="123" t="s">
        <v>385</v>
      </c>
      <c r="B55" s="124" t="s">
        <v>398</v>
      </c>
      <c r="C55" s="238"/>
      <c r="D55" s="239"/>
      <c r="E55" s="125" t="s">
        <v>4</v>
      </c>
      <c r="F55" s="126"/>
      <c r="G55" s="127" t="s">
        <v>385</v>
      </c>
      <c r="H55" s="124" t="s">
        <v>398</v>
      </c>
      <c r="I55" s="128"/>
      <c r="J55" s="129" t="s">
        <v>4</v>
      </c>
    </row>
    <row r="56" spans="1:10" x14ac:dyDescent="0.3">
      <c r="A56" s="114"/>
      <c r="B56" s="3"/>
      <c r="C56" s="3"/>
      <c r="D56" s="3"/>
      <c r="E56" s="3"/>
      <c r="F56" s="3"/>
      <c r="G56" s="29"/>
      <c r="H56" s="29"/>
      <c r="I56" s="29"/>
      <c r="J56" s="3"/>
    </row>
    <row r="57" spans="1:10" x14ac:dyDescent="0.3">
      <c r="A57" s="197" t="s">
        <v>170</v>
      </c>
      <c r="B57" s="198"/>
      <c r="C57" s="198"/>
      <c r="D57" s="198"/>
      <c r="E57" s="198"/>
      <c r="F57" s="198"/>
      <c r="G57" s="198"/>
      <c r="H57" s="198"/>
      <c r="I57" s="198"/>
      <c r="J57" s="199"/>
    </row>
    <row r="58" spans="1:10" ht="35.25" customHeight="1" x14ac:dyDescent="0.35">
      <c r="A58" s="210" t="s">
        <v>400</v>
      </c>
      <c r="B58" s="212"/>
      <c r="C58" s="212"/>
      <c r="D58" s="212"/>
      <c r="E58" s="212"/>
      <c r="F58" s="210" t="s">
        <v>399</v>
      </c>
      <c r="G58" s="212"/>
      <c r="H58" s="212"/>
      <c r="I58" s="212"/>
      <c r="J58" s="213"/>
    </row>
    <row r="59" spans="1:10" ht="12.75" customHeight="1" x14ac:dyDescent="0.35">
      <c r="A59" s="226" t="s">
        <v>883</v>
      </c>
      <c r="B59" s="227"/>
      <c r="C59" s="227"/>
      <c r="D59" s="227"/>
      <c r="E59" s="227"/>
      <c r="F59" s="227"/>
      <c r="G59" s="227"/>
      <c r="H59" s="227"/>
      <c r="I59" s="227"/>
      <c r="J59" s="227"/>
    </row>
    <row r="60" spans="1:10" ht="12.75" customHeight="1" x14ac:dyDescent="0.35">
      <c r="A60" s="228" t="s">
        <v>425</v>
      </c>
      <c r="B60" s="229"/>
      <c r="C60" s="229"/>
      <c r="D60" s="229"/>
      <c r="E60" s="230"/>
      <c r="F60" s="228" t="s">
        <v>425</v>
      </c>
      <c r="G60" s="229"/>
      <c r="H60" s="229"/>
      <c r="I60" s="229"/>
      <c r="J60" s="230"/>
    </row>
    <row r="61" spans="1:10" ht="250" customHeight="1" x14ac:dyDescent="0.35">
      <c r="A61" s="252"/>
      <c r="B61" s="253"/>
      <c r="C61" s="253"/>
      <c r="D61" s="253"/>
      <c r="E61" s="254"/>
      <c r="F61" s="252"/>
      <c r="G61" s="253"/>
      <c r="H61" s="253"/>
      <c r="I61" s="253"/>
      <c r="J61" s="254"/>
    </row>
    <row r="62" spans="1:10" ht="54" customHeight="1" x14ac:dyDescent="0.35">
      <c r="A62" s="228" t="s">
        <v>426</v>
      </c>
      <c r="B62" s="229"/>
      <c r="C62" s="229"/>
      <c r="D62" s="229"/>
      <c r="E62" s="230"/>
      <c r="F62" s="228" t="s">
        <v>426</v>
      </c>
      <c r="G62" s="229"/>
      <c r="H62" s="229"/>
      <c r="I62" s="229"/>
      <c r="J62" s="230"/>
    </row>
    <row r="63" spans="1:10" ht="350.15" customHeight="1" x14ac:dyDescent="0.35">
      <c r="A63" s="248"/>
      <c r="B63" s="212"/>
      <c r="C63" s="212"/>
      <c r="D63" s="212"/>
      <c r="E63" s="213"/>
      <c r="F63" s="249"/>
      <c r="G63" s="250"/>
      <c r="H63" s="250"/>
      <c r="I63" s="250"/>
      <c r="J63" s="251"/>
    </row>
    <row r="64" spans="1:10" x14ac:dyDescent="0.3">
      <c r="A64" s="197" t="s">
        <v>170</v>
      </c>
      <c r="B64" s="198"/>
      <c r="C64" s="198"/>
      <c r="D64" s="198"/>
      <c r="E64" s="198"/>
      <c r="F64" s="198"/>
      <c r="G64" s="198"/>
      <c r="H64" s="198"/>
      <c r="I64" s="198"/>
      <c r="J64" s="199"/>
    </row>
    <row r="65" spans="1:10" ht="35.25" customHeight="1" x14ac:dyDescent="0.35">
      <c r="A65" s="210" t="s">
        <v>400</v>
      </c>
      <c r="B65" s="212"/>
      <c r="C65" s="212"/>
      <c r="D65" s="212"/>
      <c r="E65" s="212"/>
      <c r="F65" s="210" t="s">
        <v>399</v>
      </c>
      <c r="G65" s="212"/>
      <c r="H65" s="212"/>
      <c r="I65" s="212"/>
      <c r="J65" s="213"/>
    </row>
    <row r="66" spans="1:10" ht="12.75" customHeight="1" x14ac:dyDescent="0.35">
      <c r="A66" s="226" t="s">
        <v>883</v>
      </c>
      <c r="B66" s="227"/>
      <c r="C66" s="227"/>
      <c r="D66" s="227"/>
      <c r="E66" s="227"/>
      <c r="F66" s="227"/>
      <c r="G66" s="227"/>
      <c r="H66" s="227"/>
      <c r="I66" s="227"/>
      <c r="J66" s="227"/>
    </row>
    <row r="67" spans="1:10" ht="12.75" customHeight="1" x14ac:dyDescent="0.35">
      <c r="A67" s="228" t="s">
        <v>429</v>
      </c>
      <c r="B67" s="229"/>
      <c r="C67" s="229"/>
      <c r="D67" s="229"/>
      <c r="E67" s="230"/>
      <c r="F67" s="228" t="s">
        <v>429</v>
      </c>
      <c r="G67" s="229"/>
      <c r="H67" s="229"/>
      <c r="I67" s="229"/>
      <c r="J67" s="230"/>
    </row>
    <row r="68" spans="1:10" ht="250" customHeight="1" x14ac:dyDescent="0.35">
      <c r="A68" s="252"/>
      <c r="B68" s="253"/>
      <c r="C68" s="253"/>
      <c r="D68" s="253"/>
      <c r="E68" s="254"/>
      <c r="F68" s="252"/>
      <c r="G68" s="253"/>
      <c r="H68" s="253"/>
      <c r="I68" s="253"/>
      <c r="J68" s="254"/>
    </row>
    <row r="69" spans="1:10" ht="12.75" customHeight="1" x14ac:dyDescent="0.35">
      <c r="A69" s="228" t="s">
        <v>427</v>
      </c>
      <c r="B69" s="229"/>
      <c r="C69" s="229"/>
      <c r="D69" s="229"/>
      <c r="E69" s="230"/>
      <c r="F69" s="228" t="s">
        <v>427</v>
      </c>
      <c r="G69" s="229"/>
      <c r="H69" s="229"/>
      <c r="I69" s="229"/>
      <c r="J69" s="230"/>
    </row>
    <row r="70" spans="1:10" ht="200.15" customHeight="1" x14ac:dyDescent="0.35">
      <c r="A70" s="248"/>
      <c r="B70" s="212"/>
      <c r="C70" s="212"/>
      <c r="D70" s="212"/>
      <c r="E70" s="213"/>
      <c r="F70" s="249"/>
      <c r="G70" s="250"/>
      <c r="H70" s="250"/>
      <c r="I70" s="250"/>
      <c r="J70" s="251"/>
    </row>
    <row r="71" spans="1:10" ht="12.75" customHeight="1" x14ac:dyDescent="0.35">
      <c r="A71" s="228" t="s">
        <v>428</v>
      </c>
      <c r="B71" s="229"/>
      <c r="C71" s="229"/>
      <c r="D71" s="229"/>
      <c r="E71" s="230"/>
      <c r="F71" s="228" t="s">
        <v>428</v>
      </c>
      <c r="G71" s="229"/>
      <c r="H71" s="229"/>
      <c r="I71" s="229"/>
      <c r="J71" s="230"/>
    </row>
    <row r="72" spans="1:10" ht="200.15" customHeight="1" x14ac:dyDescent="0.35">
      <c r="A72" s="248"/>
      <c r="B72" s="212"/>
      <c r="C72" s="212"/>
      <c r="D72" s="212"/>
      <c r="E72" s="213"/>
      <c r="F72" s="249"/>
      <c r="G72" s="250"/>
      <c r="H72" s="250"/>
      <c r="I72" s="250"/>
      <c r="J72" s="251"/>
    </row>
    <row r="73" spans="1:10" x14ac:dyDescent="0.3">
      <c r="A73" s="4"/>
      <c r="B73" s="4"/>
      <c r="C73" s="4"/>
      <c r="D73" s="4"/>
      <c r="E73" s="4"/>
      <c r="F73" s="4"/>
      <c r="G73" s="30"/>
      <c r="H73" s="30"/>
      <c r="I73" s="30"/>
      <c r="J73" s="4"/>
    </row>
  </sheetData>
  <sheetProtection formatCells="0" formatColumns="0" formatRows="0" insertHyperlinks="0"/>
  <mergeCells count="105">
    <mergeCell ref="A71:E71"/>
    <mergeCell ref="F71:J71"/>
    <mergeCell ref="A72:E72"/>
    <mergeCell ref="F72:J72"/>
    <mergeCell ref="A69:E69"/>
    <mergeCell ref="F69:J69"/>
    <mergeCell ref="A70:E70"/>
    <mergeCell ref="F70:J70"/>
    <mergeCell ref="A66:J66"/>
    <mergeCell ref="A67:E67"/>
    <mergeCell ref="F67:J67"/>
    <mergeCell ref="A68:E68"/>
    <mergeCell ref="F68:J68"/>
    <mergeCell ref="A63:E63"/>
    <mergeCell ref="F63:J63"/>
    <mergeCell ref="A64:J64"/>
    <mergeCell ref="A65:E65"/>
    <mergeCell ref="F65:J65"/>
    <mergeCell ref="A61:E61"/>
    <mergeCell ref="F61:J61"/>
    <mergeCell ref="A62:E62"/>
    <mergeCell ref="F62:J62"/>
    <mergeCell ref="A59:J59"/>
    <mergeCell ref="A60:E60"/>
    <mergeCell ref="F60:J60"/>
    <mergeCell ref="I16:J16"/>
    <mergeCell ref="I17:J17"/>
    <mergeCell ref="I18:J18"/>
    <mergeCell ref="I28:J28"/>
    <mergeCell ref="I30:J30"/>
    <mergeCell ref="A31:H31"/>
    <mergeCell ref="A32:H32"/>
    <mergeCell ref="A33:H33"/>
    <mergeCell ref="G28:H28"/>
    <mergeCell ref="A58:E58"/>
    <mergeCell ref="F58:J58"/>
    <mergeCell ref="C54:D54"/>
    <mergeCell ref="C55:D55"/>
    <mergeCell ref="D34:F35"/>
    <mergeCell ref="A28:C28"/>
    <mergeCell ref="A29:C29"/>
    <mergeCell ref="A30:C30"/>
    <mergeCell ref="D25:F25"/>
    <mergeCell ref="D26:F26"/>
    <mergeCell ref="A57:J57"/>
    <mergeCell ref="A34:C35"/>
    <mergeCell ref="G34:H35"/>
    <mergeCell ref="G30:H30"/>
    <mergeCell ref="I32:J32"/>
    <mergeCell ref="I33:J33"/>
    <mergeCell ref="A18:C18"/>
    <mergeCell ref="A12:F12"/>
    <mergeCell ref="I15:J15"/>
    <mergeCell ref="G16:H16"/>
    <mergeCell ref="G17:H17"/>
    <mergeCell ref="G18:H18"/>
    <mergeCell ref="I34:J35"/>
    <mergeCell ref="D27:F27"/>
    <mergeCell ref="D28:F28"/>
    <mergeCell ref="D29:F29"/>
    <mergeCell ref="D30:F30"/>
    <mergeCell ref="D15:F15"/>
    <mergeCell ref="D22:F22"/>
    <mergeCell ref="D23:F23"/>
    <mergeCell ref="D24:F24"/>
    <mergeCell ref="G19:H19"/>
    <mergeCell ref="I19:J19"/>
    <mergeCell ref="A27:C27"/>
    <mergeCell ref="A16:C16"/>
    <mergeCell ref="A17:C17"/>
    <mergeCell ref="H7:J7"/>
    <mergeCell ref="A1:J1"/>
    <mergeCell ref="H6:J6"/>
    <mergeCell ref="H5:J5"/>
    <mergeCell ref="B3:J3"/>
    <mergeCell ref="B4:J4"/>
    <mergeCell ref="B5:F5"/>
    <mergeCell ref="B6:F6"/>
    <mergeCell ref="B7:F7"/>
    <mergeCell ref="A2:J2"/>
    <mergeCell ref="I8:J8"/>
    <mergeCell ref="A11:F11"/>
    <mergeCell ref="G11:H11"/>
    <mergeCell ref="A13:F13"/>
    <mergeCell ref="G9:H9"/>
    <mergeCell ref="G8:H8"/>
    <mergeCell ref="A10:F10"/>
    <mergeCell ref="G15:H15"/>
    <mergeCell ref="I9:J9"/>
    <mergeCell ref="I11:J11"/>
    <mergeCell ref="A15:B15"/>
    <mergeCell ref="A23:C23"/>
    <mergeCell ref="A24:C24"/>
    <mergeCell ref="A25:C25"/>
    <mergeCell ref="A26:C26"/>
    <mergeCell ref="D16:F16"/>
    <mergeCell ref="D17:F17"/>
    <mergeCell ref="D18:F18"/>
    <mergeCell ref="D20:F20"/>
    <mergeCell ref="D21:F21"/>
    <mergeCell ref="D19:F19"/>
    <mergeCell ref="A20:C20"/>
    <mergeCell ref="A21:C21"/>
    <mergeCell ref="A22:C22"/>
    <mergeCell ref="A19:C19"/>
  </mergeCells>
  <pageMargins left="0.7" right="0.7" top="0.75" bottom="0.75" header="0.3" footer="0.3"/>
  <pageSetup paperSize="9" orientation="portrait" r:id="rId1"/>
  <headerFooter>
    <oddFooter xml:space="preserve">&amp;L
&amp;C
</oddFooter>
  </headerFooter>
  <rowBreaks count="2" manualBreakCount="2">
    <brk id="56" max="16383" man="1"/>
    <brk id="63" max="16383"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00000000-0002-0000-0500-000000000000}">
          <x14:formula1>
            <xm:f>keuzelijsten!$T$6:$T$7</xm:f>
          </x14:formula1>
          <xm:sqref>I32:J33 G30:J30</xm:sqref>
        </x14:dataValidation>
        <x14:dataValidation type="list" allowBlank="1" showInputMessage="1" xr:uid="{00000000-0002-0000-0500-000001000000}">
          <x14:formula1>
            <xm:f>keuzelijsten!$N$6:$N$11</xm:f>
          </x14:formula1>
          <xm:sqref>I11:J11</xm:sqref>
        </x14:dataValidation>
        <x14:dataValidation type="list" allowBlank="1" showInputMessage="1" showErrorMessage="1" xr:uid="{00000000-0002-0000-0500-000002000000}">
          <x14:formula1>
            <xm:f>keuzelijsten!$P$6:$P$11</xm:f>
          </x14:formula1>
          <xm:sqref>G34:J35</xm:sqref>
        </x14:dataValidation>
        <x14:dataValidation type="list" allowBlank="1" showInputMessage="1" showErrorMessage="1" xr:uid="{00000000-0002-0000-0500-000003000000}">
          <x14:formula1>
            <xm:f>keuzelijsten!$Y$6:$Y$11</xm:f>
          </x14:formula1>
          <xm:sqref>H54</xm:sqref>
        </x14:dataValidation>
        <x14:dataValidation type="list" allowBlank="1" showInputMessage="1" showErrorMessage="1" xr:uid="{00000000-0002-0000-0500-000004000000}">
          <x14:formula1>
            <xm:f>keuzelijsten!$X$6:$X$7</xm:f>
          </x14:formula1>
          <xm:sqref>H55</xm:sqref>
        </x14:dataValidation>
        <x14:dataValidation type="list" allowBlank="1" showInputMessage="1" showErrorMessage="1" xr:uid="{00000000-0002-0000-0500-000005000000}">
          <x14:formula1>
            <xm:f>keuzelijsten!$V$6:$V$11</xm:f>
          </x14:formula1>
          <xm:sqref>B54</xm:sqref>
        </x14:dataValidation>
        <x14:dataValidation type="list" allowBlank="1" showInputMessage="1" showErrorMessage="1" xr:uid="{00000000-0002-0000-0500-000006000000}">
          <x14:formula1>
            <xm:f>keuzelijsten!$W$6:$W$7</xm:f>
          </x14:formula1>
          <xm:sqref>B55</xm:sqref>
        </x14:dataValidation>
        <x14:dataValidation type="list" allowBlank="1" showInputMessage="1" showErrorMessage="1" xr:uid="{00000000-0002-0000-0500-000007000000}">
          <x14:formula1>
            <xm:f>keuzelijsten!$R$6:$R$10</xm:f>
          </x14:formula1>
          <xm:sqref>G19:J19</xm:sqref>
        </x14:dataValidation>
        <x14:dataValidation type="list" errorStyle="information" allowBlank="1" showInputMessage="1" xr:uid="{00000000-0002-0000-0500-000008000000}">
          <x14:formula1>
            <xm:f>keuzelijsten!$N$6:$N$11</xm:f>
          </x14:formula1>
          <xm:sqref>G11:H11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tabColor rgb="FFFF0000"/>
  </sheetPr>
  <dimension ref="A1:T46"/>
  <sheetViews>
    <sheetView view="pageBreakPreview" topLeftCell="A34" zoomScaleNormal="100" zoomScaleSheetLayoutView="100" zoomScalePageLayoutView="85" workbookViewId="0">
      <selection activeCell="D42" sqref="D42:H42"/>
    </sheetView>
  </sheetViews>
  <sheetFormatPr defaultColWidth="9.1796875" defaultRowHeight="13" x14ac:dyDescent="0.3"/>
  <cols>
    <col min="1" max="1" width="14.54296875" style="1" customWidth="1"/>
    <col min="2" max="2" width="13.1796875" style="1" customWidth="1"/>
    <col min="3" max="3" width="13.7265625" style="1" customWidth="1"/>
    <col min="4" max="4" width="4.7265625" style="1" customWidth="1"/>
    <col min="5" max="5" width="13.7265625" style="31" customWidth="1"/>
    <col min="6" max="6" width="4.7265625" style="31" customWidth="1"/>
    <col min="7" max="7" width="13.7265625" style="31" customWidth="1"/>
    <col min="8" max="8" width="4.7265625" style="1" customWidth="1"/>
    <col min="9" max="9" width="9.1796875" style="4"/>
    <col min="10" max="16384" width="9.1796875" style="1"/>
  </cols>
  <sheetData>
    <row r="1" spans="1:20" ht="12.75" customHeight="1" x14ac:dyDescent="0.3">
      <c r="A1" s="197" t="s">
        <v>170</v>
      </c>
      <c r="B1" s="198"/>
      <c r="C1" s="198"/>
      <c r="D1" s="198"/>
      <c r="E1" s="198"/>
      <c r="F1" s="198"/>
      <c r="G1" s="198"/>
      <c r="H1" s="199"/>
    </row>
    <row r="2" spans="1:20" ht="35.25" customHeight="1" x14ac:dyDescent="0.35">
      <c r="A2" s="210" t="s">
        <v>381</v>
      </c>
      <c r="B2" s="179"/>
      <c r="C2" s="212"/>
      <c r="D2" s="212"/>
      <c r="E2" s="212"/>
      <c r="F2" s="212"/>
      <c r="G2" s="212"/>
      <c r="H2" s="213"/>
    </row>
    <row r="3" spans="1:20" s="33" customFormat="1" ht="12.75" customHeight="1" x14ac:dyDescent="0.35">
      <c r="A3" s="32" t="s">
        <v>144</v>
      </c>
      <c r="B3" s="255" t="str">
        <f>'Algemene gegevens'!B5</f>
        <v>xx,xxx</v>
      </c>
      <c r="C3" s="256"/>
      <c r="D3" s="256"/>
      <c r="E3" s="256"/>
      <c r="F3" s="256"/>
      <c r="G3" s="256"/>
      <c r="H3" s="257"/>
      <c r="I3" s="130"/>
    </row>
    <row r="4" spans="1:20" s="33" customFormat="1" ht="12.75" customHeight="1" x14ac:dyDescent="0.35">
      <c r="A4" s="32" t="s">
        <v>169</v>
      </c>
      <c r="B4" s="200" t="str">
        <f>'Algemene gegevens'!B6</f>
        <v>BBBBBBB</v>
      </c>
      <c r="C4" s="201"/>
      <c r="D4" s="201"/>
      <c r="E4" s="201"/>
      <c r="F4" s="201"/>
      <c r="G4" s="201"/>
      <c r="H4" s="202"/>
      <c r="I4" s="130"/>
    </row>
    <row r="5" spans="1:20" s="33" customFormat="1" ht="12.75" customHeight="1" x14ac:dyDescent="0.35">
      <c r="A5" s="32" t="s">
        <v>309</v>
      </c>
      <c r="B5" s="261"/>
      <c r="C5" s="262"/>
      <c r="D5" s="263"/>
      <c r="E5" s="116" t="s">
        <v>424</v>
      </c>
      <c r="F5" s="200"/>
      <c r="G5" s="201"/>
      <c r="H5" s="202"/>
      <c r="I5" s="130"/>
    </row>
    <row r="6" spans="1:20" s="33" customFormat="1" ht="12.75" customHeight="1" x14ac:dyDescent="0.35">
      <c r="A6" s="32" t="s">
        <v>9</v>
      </c>
      <c r="B6" s="200" t="str">
        <f>'Algemene gegevens'!B7</f>
        <v>leuven</v>
      </c>
      <c r="C6" s="201"/>
      <c r="D6" s="202"/>
      <c r="E6" s="34" t="s">
        <v>310</v>
      </c>
      <c r="F6" s="200"/>
      <c r="G6" s="201"/>
      <c r="H6" s="202"/>
      <c r="I6" s="130"/>
    </row>
    <row r="7" spans="1:20" s="33" customFormat="1" ht="12.75" customHeight="1" x14ac:dyDescent="0.35">
      <c r="A7" s="32" t="s">
        <v>143</v>
      </c>
      <c r="B7" s="200">
        <f>'Algemene gegevens'!B21</f>
        <v>0</v>
      </c>
      <c r="C7" s="201"/>
      <c r="D7" s="202"/>
      <c r="E7" s="116" t="s">
        <v>2</v>
      </c>
      <c r="F7" s="194"/>
      <c r="G7" s="195"/>
      <c r="H7" s="196"/>
      <c r="I7" s="130"/>
    </row>
    <row r="8" spans="1:20" s="33" customFormat="1" ht="12.75" customHeight="1" x14ac:dyDescent="0.35">
      <c r="A8" s="35"/>
      <c r="B8" s="28"/>
      <c r="C8" s="28"/>
      <c r="D8" s="28"/>
      <c r="E8" s="181" t="s">
        <v>3</v>
      </c>
      <c r="F8" s="182"/>
      <c r="G8" s="192" t="s">
        <v>337</v>
      </c>
      <c r="H8" s="182"/>
      <c r="I8" s="130"/>
    </row>
    <row r="9" spans="1:20" s="33" customFormat="1" ht="12.75" customHeight="1" x14ac:dyDescent="0.35">
      <c r="A9" s="32" t="s">
        <v>311</v>
      </c>
      <c r="B9" s="32"/>
      <c r="C9" s="32"/>
      <c r="D9" s="40"/>
      <c r="E9" s="269"/>
      <c r="F9" s="270"/>
      <c r="G9" s="260"/>
      <c r="H9" s="182"/>
      <c r="I9" s="130"/>
    </row>
    <row r="10" spans="1:20" s="33" customFormat="1" ht="12.75" customHeight="1" x14ac:dyDescent="0.35">
      <c r="A10" s="178" t="s">
        <v>312</v>
      </c>
      <c r="B10" s="183"/>
      <c r="C10" s="183"/>
      <c r="D10" s="183"/>
      <c r="E10" s="122"/>
      <c r="F10" s="36" t="s">
        <v>4</v>
      </c>
      <c r="G10" s="260"/>
      <c r="H10" s="182"/>
      <c r="I10" s="130"/>
    </row>
    <row r="11" spans="1:20" s="33" customFormat="1" ht="12.75" customHeight="1" x14ac:dyDescent="0.35">
      <c r="A11" s="178" t="s">
        <v>374</v>
      </c>
      <c r="B11" s="183"/>
      <c r="C11" s="183"/>
      <c r="D11" s="183"/>
      <c r="E11" s="122"/>
      <c r="F11" s="36" t="s">
        <v>4</v>
      </c>
      <c r="G11" s="260"/>
      <c r="H11" s="182"/>
      <c r="I11" s="130"/>
    </row>
    <row r="12" spans="1:20" s="33" customFormat="1" ht="12.75" customHeight="1" x14ac:dyDescent="0.35">
      <c r="A12" s="178" t="s">
        <v>878</v>
      </c>
      <c r="B12" s="183"/>
      <c r="C12" s="183"/>
      <c r="D12" s="183"/>
      <c r="E12" s="122"/>
      <c r="F12" s="36" t="s">
        <v>4</v>
      </c>
      <c r="G12" s="260"/>
      <c r="H12" s="182"/>
      <c r="I12" s="130"/>
    </row>
    <row r="13" spans="1:20" s="33" customFormat="1" ht="3" customHeight="1" x14ac:dyDescent="0.35">
      <c r="A13" s="119"/>
      <c r="B13" s="120"/>
      <c r="C13" s="120"/>
      <c r="D13" s="120"/>
      <c r="E13" s="113"/>
      <c r="F13" s="106"/>
      <c r="G13" s="107"/>
      <c r="H13" s="131"/>
      <c r="I13" s="130"/>
    </row>
    <row r="14" spans="1:20" s="33" customFormat="1" ht="1.5" customHeight="1" x14ac:dyDescent="0.35">
      <c r="A14" s="108"/>
      <c r="B14" s="109"/>
      <c r="C14" s="109"/>
      <c r="D14" s="109"/>
      <c r="E14" s="110"/>
      <c r="F14" s="111"/>
      <c r="G14" s="112"/>
      <c r="H14" s="112"/>
      <c r="I14" s="130"/>
    </row>
    <row r="15" spans="1:20" s="33" customFormat="1" ht="12.75" customHeight="1" x14ac:dyDescent="0.35">
      <c r="A15" s="38" t="s">
        <v>335</v>
      </c>
      <c r="B15" s="120"/>
      <c r="C15" s="271"/>
      <c r="D15" s="272"/>
      <c r="E15" s="192" t="s">
        <v>3</v>
      </c>
      <c r="F15" s="182"/>
      <c r="G15" s="192" t="s">
        <v>337</v>
      </c>
      <c r="H15" s="182"/>
      <c r="I15" s="130"/>
    </row>
    <row r="16" spans="1:20" s="33" customFormat="1" ht="12.75" customHeight="1" x14ac:dyDescent="0.35">
      <c r="A16" s="119" t="s">
        <v>320</v>
      </c>
      <c r="B16" s="120"/>
      <c r="C16" s="188"/>
      <c r="D16" s="268"/>
      <c r="E16" s="218" t="str">
        <f>IFERROR(VLOOKUP(F6,'Project kolk'!A:Q,3,FALSE)," ")</f>
        <v xml:space="preserve"> </v>
      </c>
      <c r="F16" s="219"/>
      <c r="G16" s="259"/>
      <c r="H16" s="224"/>
      <c r="I16" s="130"/>
      <c r="K16" s="53"/>
      <c r="L16" s="53"/>
      <c r="M16" s="53"/>
      <c r="N16" s="53"/>
      <c r="O16" s="53"/>
      <c r="P16" s="53"/>
      <c r="Q16" s="53"/>
      <c r="R16" s="53"/>
      <c r="S16" s="53"/>
      <c r="T16" s="53"/>
    </row>
    <row r="17" spans="1:13" s="33" customFormat="1" ht="12.75" customHeight="1" x14ac:dyDescent="0.35">
      <c r="A17" s="119" t="s">
        <v>323</v>
      </c>
      <c r="B17" s="120"/>
      <c r="C17" s="188"/>
      <c r="D17" s="268"/>
      <c r="E17" s="218" t="str">
        <f>IFERROR(VLOOKUP(F7,'Project kolk'!A:Q,6,FALSE)," ")</f>
        <v xml:space="preserve"> </v>
      </c>
      <c r="F17" s="219"/>
      <c r="G17" s="259"/>
      <c r="H17" s="224"/>
      <c r="I17" s="130"/>
    </row>
    <row r="18" spans="1:13" s="33" customFormat="1" ht="12.75" customHeight="1" x14ac:dyDescent="0.35">
      <c r="A18" s="178" t="s">
        <v>346</v>
      </c>
      <c r="B18" s="179"/>
      <c r="C18" s="188"/>
      <c r="D18" s="268"/>
      <c r="E18" s="218" t="str">
        <f>IFERROR(VLOOKUP(F8,'Project kolk'!A:Q,6,FALSE)," ")</f>
        <v xml:space="preserve"> </v>
      </c>
      <c r="F18" s="219"/>
      <c r="G18" s="259"/>
      <c r="H18" s="224"/>
      <c r="I18" s="130"/>
      <c r="M18" s="33" t="s">
        <v>432</v>
      </c>
    </row>
    <row r="19" spans="1:13" s="33" customFormat="1" ht="12.75" customHeight="1" x14ac:dyDescent="0.35">
      <c r="A19" s="178" t="s">
        <v>416</v>
      </c>
      <c r="B19" s="179"/>
      <c r="C19" s="188"/>
      <c r="D19" s="268"/>
      <c r="E19" s="225" t="s">
        <v>319</v>
      </c>
      <c r="F19" s="190"/>
      <c r="G19" s="259"/>
      <c r="H19" s="224"/>
      <c r="I19" s="130"/>
      <c r="M19" s="33" t="s">
        <v>432</v>
      </c>
    </row>
    <row r="20" spans="1:13" s="33" customFormat="1" ht="12.75" customHeight="1" x14ac:dyDescent="0.35">
      <c r="A20" s="119" t="s">
        <v>326</v>
      </c>
      <c r="B20" s="120"/>
      <c r="C20" s="46"/>
      <c r="D20" s="44"/>
      <c r="E20" s="95"/>
      <c r="F20" s="37" t="s">
        <v>325</v>
      </c>
      <c r="G20" s="259"/>
      <c r="H20" s="224"/>
      <c r="I20" s="130"/>
    </row>
    <row r="21" spans="1:13" s="33" customFormat="1" ht="12.75" customHeight="1" x14ac:dyDescent="0.35">
      <c r="A21" s="119" t="s">
        <v>327</v>
      </c>
      <c r="B21" s="120"/>
      <c r="C21" s="46"/>
      <c r="D21" s="44"/>
      <c r="E21" s="95"/>
      <c r="F21" s="37" t="s">
        <v>4</v>
      </c>
      <c r="G21" s="259"/>
      <c r="H21" s="224"/>
      <c r="I21" s="130"/>
    </row>
    <row r="22" spans="1:13" s="33" customFormat="1" ht="12.75" customHeight="1" x14ac:dyDescent="0.35">
      <c r="A22" s="119" t="s">
        <v>328</v>
      </c>
      <c r="B22" s="120"/>
      <c r="C22" s="46"/>
      <c r="D22" s="44"/>
      <c r="E22" s="95"/>
      <c r="F22" s="37" t="s">
        <v>325</v>
      </c>
      <c r="G22" s="259"/>
      <c r="H22" s="224"/>
      <c r="I22" s="130"/>
    </row>
    <row r="23" spans="1:13" s="33" customFormat="1" ht="12.75" customHeight="1" x14ac:dyDescent="0.35">
      <c r="A23" s="119" t="s">
        <v>329</v>
      </c>
      <c r="B23" s="120"/>
      <c r="C23" s="46"/>
      <c r="D23" s="44"/>
      <c r="E23" s="95"/>
      <c r="F23" s="37" t="s">
        <v>325</v>
      </c>
      <c r="G23" s="259"/>
      <c r="H23" s="224"/>
      <c r="I23" s="130"/>
    </row>
    <row r="24" spans="1:13" s="33" customFormat="1" ht="12.75" customHeight="1" x14ac:dyDescent="0.35">
      <c r="A24" s="119" t="s">
        <v>330</v>
      </c>
      <c r="B24" s="120"/>
      <c r="C24" s="46"/>
      <c r="D24" s="44"/>
      <c r="E24" s="95"/>
      <c r="F24" s="37" t="s">
        <v>325</v>
      </c>
      <c r="G24" s="259"/>
      <c r="H24" s="224"/>
      <c r="I24" s="130"/>
    </row>
    <row r="25" spans="1:13" s="33" customFormat="1" ht="12.75" customHeight="1" x14ac:dyDescent="0.35">
      <c r="A25" s="119" t="s">
        <v>331</v>
      </c>
      <c r="B25" s="120"/>
      <c r="C25" s="46"/>
      <c r="D25" s="44"/>
      <c r="E25" s="95"/>
      <c r="F25" s="37" t="s">
        <v>325</v>
      </c>
      <c r="G25" s="259"/>
      <c r="H25" s="224"/>
      <c r="I25" s="130"/>
    </row>
    <row r="26" spans="1:13" s="33" customFormat="1" ht="12.75" customHeight="1" x14ac:dyDescent="0.35">
      <c r="A26" s="119" t="s">
        <v>332</v>
      </c>
      <c r="B26" s="120"/>
      <c r="C26" s="121"/>
      <c r="D26" s="45"/>
      <c r="E26" s="72"/>
      <c r="F26" s="36" t="s">
        <v>325</v>
      </c>
      <c r="G26" s="259"/>
      <c r="H26" s="224"/>
      <c r="I26" s="130"/>
    </row>
    <row r="27" spans="1:13" s="33" customFormat="1" ht="12.75" customHeight="1" x14ac:dyDescent="0.35">
      <c r="A27" s="119" t="s">
        <v>333</v>
      </c>
      <c r="B27" s="120"/>
      <c r="C27" s="121"/>
      <c r="D27" s="45"/>
      <c r="E27" s="72"/>
      <c r="F27" s="36" t="s">
        <v>325</v>
      </c>
      <c r="G27" s="259"/>
      <c r="H27" s="224"/>
      <c r="I27" s="130"/>
    </row>
    <row r="28" spans="1:13" s="33" customFormat="1" ht="12.75" customHeight="1" x14ac:dyDescent="0.35">
      <c r="A28" s="119" t="s">
        <v>334</v>
      </c>
      <c r="B28" s="120"/>
      <c r="C28" s="188"/>
      <c r="D28" s="273"/>
      <c r="E28" s="269"/>
      <c r="F28" s="270"/>
      <c r="G28" s="259"/>
      <c r="H28" s="224"/>
      <c r="I28" s="130"/>
    </row>
    <row r="29" spans="1:13" s="33" customFormat="1" ht="12.75" customHeight="1" x14ac:dyDescent="0.35">
      <c r="A29" s="178" t="s">
        <v>375</v>
      </c>
      <c r="B29" s="179"/>
      <c r="C29" s="179"/>
      <c r="D29" s="180"/>
      <c r="E29" s="269" t="s">
        <v>344</v>
      </c>
      <c r="F29" s="270"/>
      <c r="G29" s="259"/>
      <c r="H29" s="224"/>
      <c r="I29" s="130"/>
    </row>
    <row r="30" spans="1:13" s="33" customFormat="1" ht="12.75" customHeight="1" x14ac:dyDescent="0.35">
      <c r="A30" s="178" t="s">
        <v>376</v>
      </c>
      <c r="B30" s="179"/>
      <c r="C30" s="179"/>
      <c r="D30" s="180"/>
      <c r="E30" s="269" t="s">
        <v>344</v>
      </c>
      <c r="F30" s="270"/>
      <c r="G30" s="259"/>
      <c r="H30" s="224"/>
      <c r="I30" s="130"/>
    </row>
    <row r="31" spans="1:13" s="33" customFormat="1" ht="27" customHeight="1" x14ac:dyDescent="0.35">
      <c r="A31" s="231" t="s">
        <v>338</v>
      </c>
      <c r="B31" s="244"/>
      <c r="C31" s="264"/>
      <c r="D31" s="265"/>
      <c r="E31" s="214" t="s">
        <v>319</v>
      </c>
      <c r="F31" s="220"/>
      <c r="G31" s="258"/>
      <c r="H31" s="235"/>
      <c r="I31" s="130"/>
    </row>
    <row r="32" spans="1:13" s="33" customFormat="1" ht="27" customHeight="1" x14ac:dyDescent="0.35">
      <c r="A32" s="245"/>
      <c r="B32" s="247"/>
      <c r="C32" s="266"/>
      <c r="D32" s="267"/>
      <c r="E32" s="221"/>
      <c r="F32" s="222"/>
      <c r="G32" s="241"/>
      <c r="H32" s="243"/>
      <c r="I32" s="130"/>
    </row>
    <row r="33" spans="1:8" ht="35.15" customHeight="1" x14ac:dyDescent="0.35">
      <c r="A33" s="210" t="s">
        <v>380</v>
      </c>
      <c r="B33" s="179"/>
      <c r="C33" s="212"/>
      <c r="D33" s="212"/>
      <c r="E33" s="212"/>
      <c r="F33" s="212"/>
      <c r="G33" s="212"/>
      <c r="H33" s="213"/>
    </row>
    <row r="34" spans="1:8" ht="12.25" customHeight="1" x14ac:dyDescent="0.3">
      <c r="A34" s="260" t="s">
        <v>883</v>
      </c>
      <c r="B34" s="191"/>
      <c r="C34" s="191"/>
      <c r="D34" s="191"/>
      <c r="E34" s="191"/>
      <c r="F34" s="191"/>
      <c r="G34" s="191"/>
      <c r="H34" s="182"/>
    </row>
    <row r="35" spans="1:8" ht="12.75" customHeight="1" x14ac:dyDescent="0.3">
      <c r="A35" s="260" t="s">
        <v>425</v>
      </c>
      <c r="B35" s="191"/>
      <c r="C35" s="191"/>
      <c r="D35" s="191"/>
      <c r="E35" s="191"/>
      <c r="F35" s="191"/>
      <c r="G35" s="191"/>
      <c r="H35" s="182"/>
    </row>
    <row r="36" spans="1:8" ht="250" customHeight="1" x14ac:dyDescent="0.35">
      <c r="A36" s="274"/>
      <c r="B36" s="212"/>
      <c r="C36" s="213"/>
      <c r="D36" s="248"/>
      <c r="E36" s="212"/>
      <c r="F36" s="212"/>
      <c r="G36" s="212"/>
      <c r="H36" s="213"/>
    </row>
    <row r="37" spans="1:8" s="4" customFormat="1" x14ac:dyDescent="0.3">
      <c r="E37" s="30"/>
      <c r="F37" s="30"/>
      <c r="G37" s="30"/>
    </row>
    <row r="38" spans="1:8" x14ac:dyDescent="0.3">
      <c r="A38" s="197" t="s">
        <v>170</v>
      </c>
      <c r="B38" s="198"/>
      <c r="C38" s="198"/>
      <c r="D38" s="198"/>
      <c r="E38" s="198"/>
      <c r="F38" s="198"/>
      <c r="G38" s="198"/>
      <c r="H38" s="199"/>
    </row>
    <row r="39" spans="1:8" ht="35.25" customHeight="1" x14ac:dyDescent="0.35">
      <c r="A39" s="210" t="s">
        <v>380</v>
      </c>
      <c r="B39" s="179"/>
      <c r="C39" s="212"/>
      <c r="D39" s="212"/>
      <c r="E39" s="212"/>
      <c r="F39" s="212"/>
      <c r="G39" s="212"/>
      <c r="H39" s="213"/>
    </row>
    <row r="40" spans="1:8" ht="12.25" customHeight="1" x14ac:dyDescent="0.3">
      <c r="A40" s="260" t="s">
        <v>883</v>
      </c>
      <c r="B40" s="280"/>
      <c r="C40" s="280"/>
      <c r="D40" s="280"/>
      <c r="E40" s="280"/>
      <c r="F40" s="280"/>
      <c r="G40" s="280"/>
      <c r="H40" s="281"/>
    </row>
    <row r="41" spans="1:8" ht="25" customHeight="1" x14ac:dyDescent="0.3">
      <c r="A41" s="260" t="s">
        <v>430</v>
      </c>
      <c r="B41" s="280"/>
      <c r="C41" s="280"/>
      <c r="D41" s="275"/>
      <c r="E41" s="275"/>
      <c r="F41" s="275"/>
      <c r="G41" s="275"/>
      <c r="H41" s="276"/>
    </row>
    <row r="42" spans="1:8" ht="300" customHeight="1" x14ac:dyDescent="0.3">
      <c r="A42" s="282"/>
      <c r="B42" s="283"/>
      <c r="C42" s="284"/>
      <c r="D42" s="248"/>
      <c r="E42" s="275"/>
      <c r="F42" s="275"/>
      <c r="G42" s="275"/>
      <c r="H42" s="276"/>
    </row>
    <row r="43" spans="1:8" ht="12.75" customHeight="1" x14ac:dyDescent="0.3">
      <c r="A43" s="277" t="s">
        <v>427</v>
      </c>
      <c r="B43" s="278"/>
      <c r="C43" s="278"/>
      <c r="D43" s="278"/>
      <c r="E43" s="278"/>
      <c r="F43" s="278"/>
      <c r="G43" s="278"/>
      <c r="H43" s="279"/>
    </row>
    <row r="44" spans="1:8" ht="12.75" customHeight="1" x14ac:dyDescent="0.3">
      <c r="A44" s="260" t="s">
        <v>428</v>
      </c>
      <c r="B44" s="191"/>
      <c r="C44" s="191"/>
      <c r="D44" s="191"/>
      <c r="E44" s="191"/>
      <c r="F44" s="191"/>
      <c r="G44" s="191"/>
      <c r="H44" s="182"/>
    </row>
    <row r="45" spans="1:8" ht="300" customHeight="1" x14ac:dyDescent="0.3">
      <c r="A45" s="274"/>
      <c r="B45" s="275"/>
      <c r="C45" s="276"/>
      <c r="D45" s="248"/>
      <c r="E45" s="275"/>
      <c r="F45" s="275"/>
      <c r="G45" s="275"/>
      <c r="H45" s="276"/>
    </row>
    <row r="46" spans="1:8" ht="154" hidden="1" customHeight="1" x14ac:dyDescent="0.3">
      <c r="A46" s="274"/>
      <c r="B46" s="275"/>
      <c r="C46" s="276"/>
      <c r="D46" s="248"/>
      <c r="E46" s="275"/>
      <c r="F46" s="275"/>
      <c r="G46" s="275"/>
      <c r="H46" s="276"/>
    </row>
  </sheetData>
  <sheetProtection formatCells="0" formatColumns="0" formatRows="0" insertHyperlinks="0"/>
  <mergeCells count="75">
    <mergeCell ref="A40:H40"/>
    <mergeCell ref="A42:C42"/>
    <mergeCell ref="A41:H41"/>
    <mergeCell ref="D42:H42"/>
    <mergeCell ref="D45:H45"/>
    <mergeCell ref="D46:H46"/>
    <mergeCell ref="A44:H44"/>
    <mergeCell ref="A43:H43"/>
    <mergeCell ref="A45:C45"/>
    <mergeCell ref="A46:C46"/>
    <mergeCell ref="A35:H35"/>
    <mergeCell ref="A36:C36"/>
    <mergeCell ref="D36:H36"/>
    <mergeCell ref="A19:B19"/>
    <mergeCell ref="C19:D19"/>
    <mergeCell ref="E19:F19"/>
    <mergeCell ref="G19:H19"/>
    <mergeCell ref="A34:H34"/>
    <mergeCell ref="A38:H38"/>
    <mergeCell ref="A2:H2"/>
    <mergeCell ref="A39:H39"/>
    <mergeCell ref="G16:H16"/>
    <mergeCell ref="A29:D29"/>
    <mergeCell ref="E29:F29"/>
    <mergeCell ref="A30:D30"/>
    <mergeCell ref="E30:F30"/>
    <mergeCell ref="C17:D17"/>
    <mergeCell ref="E17:F17"/>
    <mergeCell ref="A18:B18"/>
    <mergeCell ref="C18:D18"/>
    <mergeCell ref="E18:F18"/>
    <mergeCell ref="C28:D28"/>
    <mergeCell ref="E28:F28"/>
    <mergeCell ref="G15:H15"/>
    <mergeCell ref="G12:H12"/>
    <mergeCell ref="C16:D16"/>
    <mergeCell ref="E16:F16"/>
    <mergeCell ref="E9:F9"/>
    <mergeCell ref="A10:D10"/>
    <mergeCell ref="A11:D11"/>
    <mergeCell ref="A12:D12"/>
    <mergeCell ref="C15:D15"/>
    <mergeCell ref="E15:F15"/>
    <mergeCell ref="A1:H1"/>
    <mergeCell ref="B4:H4"/>
    <mergeCell ref="B5:D5"/>
    <mergeCell ref="F5:H5"/>
    <mergeCell ref="A33:H33"/>
    <mergeCell ref="G23:H23"/>
    <mergeCell ref="G24:H24"/>
    <mergeCell ref="G25:H25"/>
    <mergeCell ref="G26:H26"/>
    <mergeCell ref="G27:H27"/>
    <mergeCell ref="A31:B32"/>
    <mergeCell ref="C31:D32"/>
    <mergeCell ref="E31:F32"/>
    <mergeCell ref="G28:H28"/>
    <mergeCell ref="G29:H29"/>
    <mergeCell ref="G30:H30"/>
    <mergeCell ref="B3:H3"/>
    <mergeCell ref="G31:H32"/>
    <mergeCell ref="G17:H17"/>
    <mergeCell ref="G18:H18"/>
    <mergeCell ref="G20:H20"/>
    <mergeCell ref="G21:H21"/>
    <mergeCell ref="G22:H22"/>
    <mergeCell ref="B6:D6"/>
    <mergeCell ref="F6:H6"/>
    <mergeCell ref="B7:D7"/>
    <mergeCell ref="F7:H7"/>
    <mergeCell ref="E8:F8"/>
    <mergeCell ref="G8:H8"/>
    <mergeCell ref="G9:H9"/>
    <mergeCell ref="G10:H10"/>
    <mergeCell ref="G11:H11"/>
  </mergeCells>
  <pageMargins left="0.7" right="0.7" top="0.75" bottom="0.75" header="0.3" footer="0.3"/>
  <pageSetup paperSize="9" orientation="portrait" r:id="rId1"/>
  <headerFooter>
    <oddFooter xml:space="preserve">&amp;L
&amp;C
</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keuzelijsten!$P$6:$P$11</xm:f>
          </x14:formula1>
          <xm:sqref>E31:F32</xm:sqref>
        </x14:dataValidation>
        <x14:dataValidation type="list" allowBlank="1" showInputMessage="1" showErrorMessage="1" xr:uid="{00000000-0002-0000-0600-000001000000}">
          <x14:formula1>
            <xm:f>keuzelijsten!$T$6:$T$7</xm:f>
          </x14:formula1>
          <xm:sqref>E29:F30</xm:sqref>
        </x14:dataValidation>
        <x14:dataValidation type="list" allowBlank="1" showInputMessage="1" showErrorMessage="1" xr:uid="{00000000-0002-0000-0600-000002000000}">
          <x14:formula1>
            <xm:f>keuzelijsten!$R$6:$R$10</xm:f>
          </x14:formula1>
          <xm:sqref>E19:F19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Y302"/>
  <sheetViews>
    <sheetView zoomScale="70" zoomScaleNormal="70" workbookViewId="0">
      <selection activeCell="A3" sqref="A3"/>
    </sheetView>
  </sheetViews>
  <sheetFormatPr defaultRowHeight="14.5" x14ac:dyDescent="0.35"/>
  <cols>
    <col min="1" max="1" width="23" style="150" bestFit="1" customWidth="1"/>
    <col min="2" max="2" width="17" style="150" customWidth="1"/>
    <col min="3" max="3" width="16.7265625" style="150" bestFit="1" customWidth="1"/>
    <col min="4" max="4" width="40.26953125" style="150" bestFit="1" customWidth="1"/>
    <col min="5" max="5" width="36" style="150" bestFit="1" customWidth="1"/>
    <col min="6" max="6" width="16.54296875" style="150" customWidth="1"/>
    <col min="7" max="7" width="14.54296875" style="150" customWidth="1"/>
    <col min="8" max="8" width="22.453125" style="150" bestFit="1" customWidth="1"/>
    <col min="9" max="9" width="16.54296875" style="150" customWidth="1"/>
    <col min="14" max="14" width="13.7265625" customWidth="1"/>
    <col min="16" max="16" width="22" customWidth="1"/>
    <col min="18" max="18" width="19.453125" customWidth="1"/>
    <col min="22" max="22" width="10.81640625" customWidth="1"/>
    <col min="23" max="23" width="9.1796875" style="103"/>
    <col min="25" max="25" width="10" customWidth="1"/>
  </cols>
  <sheetData>
    <row r="1" spans="1:25" s="150" customFormat="1" x14ac:dyDescent="0.35">
      <c r="A1" s="150" t="s">
        <v>868</v>
      </c>
      <c r="W1" s="103"/>
    </row>
    <row r="2" spans="1:25" x14ac:dyDescent="0.35">
      <c r="A2" s="151" t="s">
        <v>679</v>
      </c>
      <c r="B2" s="151" t="s">
        <v>680</v>
      </c>
      <c r="C2" s="151" t="s">
        <v>681</v>
      </c>
      <c r="D2" s="151" t="s">
        <v>682</v>
      </c>
      <c r="E2" s="151" t="s">
        <v>451</v>
      </c>
      <c r="F2" s="151" t="s">
        <v>11</v>
      </c>
      <c r="G2" s="151"/>
      <c r="H2" s="150" t="s">
        <v>867</v>
      </c>
      <c r="W2"/>
    </row>
    <row r="3" spans="1:25" ht="52" x14ac:dyDescent="0.35">
      <c r="A3" s="150" t="s">
        <v>683</v>
      </c>
      <c r="B3" s="150" t="s">
        <v>684</v>
      </c>
      <c r="C3" s="150" t="s">
        <v>685</v>
      </c>
      <c r="D3" s="150" t="s">
        <v>686</v>
      </c>
      <c r="E3" s="150" t="s">
        <v>679</v>
      </c>
      <c r="F3" s="150" t="s">
        <v>683</v>
      </c>
      <c r="H3" s="150" t="s">
        <v>12</v>
      </c>
      <c r="I3" s="150" t="s">
        <v>11</v>
      </c>
      <c r="N3" s="92" t="s">
        <v>313</v>
      </c>
      <c r="O3" s="94"/>
      <c r="P3" s="93" t="s">
        <v>338</v>
      </c>
      <c r="R3" s="34" t="s">
        <v>416</v>
      </c>
      <c r="T3" s="34" t="s">
        <v>411</v>
      </c>
      <c r="V3" s="34" t="s">
        <v>412</v>
      </c>
      <c r="W3" s="93" t="s">
        <v>413</v>
      </c>
      <c r="X3" s="93" t="s">
        <v>414</v>
      </c>
      <c r="Y3" s="34" t="s">
        <v>415</v>
      </c>
    </row>
    <row r="4" spans="1:25" x14ac:dyDescent="0.35">
      <c r="A4" s="150" t="s">
        <v>687</v>
      </c>
      <c r="B4" s="150" t="s">
        <v>688</v>
      </c>
      <c r="C4" s="150" t="s">
        <v>685</v>
      </c>
      <c r="D4" s="150" t="s">
        <v>686</v>
      </c>
      <c r="E4" s="150" t="s">
        <v>689</v>
      </c>
      <c r="F4" s="150" t="s">
        <v>687</v>
      </c>
      <c r="H4" s="150" t="s">
        <v>13</v>
      </c>
      <c r="I4" s="150" t="s">
        <v>14</v>
      </c>
      <c r="W4"/>
    </row>
    <row r="5" spans="1:25" x14ac:dyDescent="0.35">
      <c r="A5" s="150" t="s">
        <v>540</v>
      </c>
      <c r="B5" s="150" t="s">
        <v>684</v>
      </c>
      <c r="C5" s="150" t="s">
        <v>690</v>
      </c>
      <c r="D5" s="150" t="s">
        <v>691</v>
      </c>
      <c r="E5" s="150" t="s">
        <v>692</v>
      </c>
      <c r="F5" s="150" t="s">
        <v>541</v>
      </c>
      <c r="H5" s="150" t="s">
        <v>15</v>
      </c>
      <c r="I5" s="150" t="s">
        <v>16</v>
      </c>
      <c r="W5"/>
    </row>
    <row r="6" spans="1:25" x14ac:dyDescent="0.35">
      <c r="A6" s="150" t="s">
        <v>693</v>
      </c>
      <c r="B6" s="150" t="s">
        <v>688</v>
      </c>
      <c r="C6" s="150" t="s">
        <v>694</v>
      </c>
      <c r="D6" s="150" t="s">
        <v>436</v>
      </c>
      <c r="E6" s="150" t="s">
        <v>695</v>
      </c>
      <c r="F6" s="150" t="s">
        <v>14</v>
      </c>
      <c r="H6" s="150" t="s">
        <v>17</v>
      </c>
      <c r="I6" s="150" t="s">
        <v>7</v>
      </c>
      <c r="N6" t="s">
        <v>314</v>
      </c>
      <c r="P6" t="s">
        <v>348</v>
      </c>
      <c r="R6" t="s">
        <v>417</v>
      </c>
      <c r="T6" t="s">
        <v>342</v>
      </c>
      <c r="V6" t="s">
        <v>386</v>
      </c>
      <c r="W6" t="s">
        <v>409</v>
      </c>
      <c r="X6" t="s">
        <v>4</v>
      </c>
      <c r="Y6" t="s">
        <v>393</v>
      </c>
    </row>
    <row r="7" spans="1:25" x14ac:dyDescent="0.35">
      <c r="A7" s="150" t="s">
        <v>696</v>
      </c>
      <c r="B7" s="150" t="s">
        <v>688</v>
      </c>
      <c r="C7" s="150" t="s">
        <v>690</v>
      </c>
      <c r="D7" s="150" t="s">
        <v>686</v>
      </c>
      <c r="E7" s="150" t="s">
        <v>697</v>
      </c>
      <c r="F7" s="150" t="s">
        <v>696</v>
      </c>
      <c r="H7" s="150" t="s">
        <v>18</v>
      </c>
      <c r="I7" s="150" t="s">
        <v>19</v>
      </c>
      <c r="N7" t="s">
        <v>315</v>
      </c>
      <c r="P7" t="s">
        <v>349</v>
      </c>
      <c r="R7" t="s">
        <v>418</v>
      </c>
      <c r="T7" t="s">
        <v>343</v>
      </c>
      <c r="V7" t="s">
        <v>387</v>
      </c>
      <c r="W7" s="103" t="s">
        <v>410</v>
      </c>
      <c r="X7" t="s">
        <v>392</v>
      </c>
      <c r="Y7" t="s">
        <v>394</v>
      </c>
    </row>
    <row r="8" spans="1:25" x14ac:dyDescent="0.35">
      <c r="A8" s="150" t="s">
        <v>172</v>
      </c>
      <c r="B8" s="150" t="s">
        <v>688</v>
      </c>
      <c r="C8" s="150" t="s">
        <v>698</v>
      </c>
      <c r="D8" s="150" t="s">
        <v>691</v>
      </c>
      <c r="E8" s="150" t="s">
        <v>699</v>
      </c>
      <c r="F8" s="150" t="s">
        <v>171</v>
      </c>
      <c r="H8" s="150" t="s">
        <v>20</v>
      </c>
      <c r="I8" s="150" t="s">
        <v>21</v>
      </c>
      <c r="N8" t="s">
        <v>316</v>
      </c>
      <c r="P8" t="s">
        <v>350</v>
      </c>
      <c r="R8" t="s">
        <v>419</v>
      </c>
      <c r="V8" t="s">
        <v>388</v>
      </c>
      <c r="Y8" t="s">
        <v>395</v>
      </c>
    </row>
    <row r="9" spans="1:25" x14ac:dyDescent="0.35">
      <c r="A9" s="150" t="s">
        <v>700</v>
      </c>
      <c r="B9" s="150" t="s">
        <v>688</v>
      </c>
      <c r="C9" s="150" t="s">
        <v>701</v>
      </c>
      <c r="D9" s="150" t="s">
        <v>702</v>
      </c>
      <c r="E9" s="150" t="s">
        <v>702</v>
      </c>
      <c r="F9" s="150" t="s">
        <v>700</v>
      </c>
      <c r="H9" s="150" t="s">
        <v>22</v>
      </c>
      <c r="I9" s="150" t="s">
        <v>23</v>
      </c>
      <c r="N9" t="s">
        <v>317</v>
      </c>
      <c r="P9" t="s">
        <v>351</v>
      </c>
      <c r="R9" t="s">
        <v>421</v>
      </c>
      <c r="V9" t="s">
        <v>389</v>
      </c>
      <c r="Y9" t="s">
        <v>678</v>
      </c>
    </row>
    <row r="10" spans="1:25" x14ac:dyDescent="0.35">
      <c r="A10" s="150" t="s">
        <v>694</v>
      </c>
      <c r="B10" s="150" t="s">
        <v>684</v>
      </c>
      <c r="C10" s="150" t="s">
        <v>694</v>
      </c>
      <c r="D10" s="150" t="s">
        <v>703</v>
      </c>
      <c r="E10" s="150" t="s">
        <v>704</v>
      </c>
      <c r="F10" s="150" t="s">
        <v>694</v>
      </c>
      <c r="H10" s="150" t="s">
        <v>24</v>
      </c>
      <c r="I10" s="150" t="s">
        <v>25</v>
      </c>
      <c r="N10" t="s">
        <v>318</v>
      </c>
      <c r="P10" t="s">
        <v>352</v>
      </c>
      <c r="R10" t="s">
        <v>420</v>
      </c>
      <c r="V10" t="s">
        <v>390</v>
      </c>
      <c r="Y10" t="s">
        <v>396</v>
      </c>
    </row>
    <row r="11" spans="1:25" x14ac:dyDescent="0.35">
      <c r="A11" s="150" t="s">
        <v>542</v>
      </c>
      <c r="B11" s="150" t="s">
        <v>688</v>
      </c>
      <c r="C11" s="150" t="s">
        <v>701</v>
      </c>
      <c r="D11" s="150" t="s">
        <v>691</v>
      </c>
      <c r="E11" s="150" t="s">
        <v>692</v>
      </c>
      <c r="F11" s="150" t="s">
        <v>543</v>
      </c>
      <c r="H11" s="150" t="s">
        <v>26</v>
      </c>
      <c r="I11" s="150" t="s">
        <v>27</v>
      </c>
      <c r="N11" s="54" t="s">
        <v>422</v>
      </c>
      <c r="P11" t="s">
        <v>677</v>
      </c>
      <c r="V11" t="s">
        <v>391</v>
      </c>
      <c r="Y11" t="s">
        <v>397</v>
      </c>
    </row>
    <row r="12" spans="1:25" x14ac:dyDescent="0.35">
      <c r="A12" s="150" t="s">
        <v>582</v>
      </c>
      <c r="B12" s="150" t="s">
        <v>688</v>
      </c>
      <c r="C12" s="150" t="s">
        <v>701</v>
      </c>
      <c r="D12" s="150" t="s">
        <v>691</v>
      </c>
      <c r="E12" s="150" t="s">
        <v>679</v>
      </c>
      <c r="F12" s="150" t="s">
        <v>583</v>
      </c>
      <c r="H12" s="150" t="s">
        <v>28</v>
      </c>
      <c r="I12" s="150" t="s">
        <v>29</v>
      </c>
    </row>
    <row r="13" spans="1:25" x14ac:dyDescent="0.35">
      <c r="A13" s="150" t="s">
        <v>705</v>
      </c>
      <c r="B13" s="150" t="s">
        <v>688</v>
      </c>
      <c r="C13" s="150" t="s">
        <v>694</v>
      </c>
      <c r="D13" s="150" t="s">
        <v>436</v>
      </c>
      <c r="E13" s="150" t="s">
        <v>679</v>
      </c>
      <c r="F13" s="150" t="s">
        <v>705</v>
      </c>
      <c r="H13" s="150" t="s">
        <v>30</v>
      </c>
      <c r="I13" s="150" t="s">
        <v>31</v>
      </c>
    </row>
    <row r="14" spans="1:25" x14ac:dyDescent="0.35">
      <c r="A14" s="150" t="s">
        <v>584</v>
      </c>
      <c r="B14" s="150" t="s">
        <v>688</v>
      </c>
      <c r="C14" s="150" t="s">
        <v>698</v>
      </c>
      <c r="D14" s="150" t="s">
        <v>691</v>
      </c>
      <c r="E14" s="150" t="s">
        <v>679</v>
      </c>
      <c r="F14" s="150" t="s">
        <v>585</v>
      </c>
      <c r="H14" s="150" t="s">
        <v>32</v>
      </c>
      <c r="I14" s="150" t="s">
        <v>33</v>
      </c>
    </row>
    <row r="15" spans="1:25" x14ac:dyDescent="0.35">
      <c r="A15" s="150" t="s">
        <v>706</v>
      </c>
      <c r="B15" s="150" t="s">
        <v>688</v>
      </c>
      <c r="C15" s="150" t="s">
        <v>690</v>
      </c>
      <c r="D15" s="150" t="s">
        <v>686</v>
      </c>
      <c r="E15" s="150" t="s">
        <v>697</v>
      </c>
      <c r="F15" s="150" t="s">
        <v>706</v>
      </c>
      <c r="H15" s="150" t="s">
        <v>34</v>
      </c>
      <c r="I15" s="150" t="s">
        <v>35</v>
      </c>
    </row>
    <row r="16" spans="1:25" x14ac:dyDescent="0.35">
      <c r="A16" s="150" t="s">
        <v>586</v>
      </c>
      <c r="B16" s="150" t="s">
        <v>688</v>
      </c>
      <c r="C16" s="150" t="s">
        <v>685</v>
      </c>
      <c r="D16" s="150" t="s">
        <v>691</v>
      </c>
      <c r="E16" s="150" t="s">
        <v>679</v>
      </c>
      <c r="F16" s="150" t="s">
        <v>587</v>
      </c>
      <c r="H16" s="150" t="s">
        <v>36</v>
      </c>
      <c r="I16" s="150" t="s">
        <v>37</v>
      </c>
    </row>
    <row r="17" spans="1:9" x14ac:dyDescent="0.35">
      <c r="A17" s="150" t="s">
        <v>707</v>
      </c>
      <c r="B17" s="150" t="s">
        <v>688</v>
      </c>
      <c r="C17" s="150" t="s">
        <v>701</v>
      </c>
      <c r="D17" s="150" t="s">
        <v>691</v>
      </c>
      <c r="E17" s="150" t="s">
        <v>679</v>
      </c>
      <c r="F17" s="150" t="s">
        <v>707</v>
      </c>
      <c r="H17" s="150" t="s">
        <v>38</v>
      </c>
      <c r="I17" s="150" t="s">
        <v>39</v>
      </c>
    </row>
    <row r="18" spans="1:9" x14ac:dyDescent="0.35">
      <c r="A18" s="150" t="s">
        <v>708</v>
      </c>
      <c r="B18" s="150" t="s">
        <v>688</v>
      </c>
      <c r="C18" s="150" t="s">
        <v>694</v>
      </c>
      <c r="D18" s="150" t="s">
        <v>709</v>
      </c>
      <c r="E18" s="150" t="s">
        <v>679</v>
      </c>
      <c r="F18" s="150" t="s">
        <v>708</v>
      </c>
      <c r="H18" s="150" t="s">
        <v>40</v>
      </c>
      <c r="I18" s="150" t="s">
        <v>41</v>
      </c>
    </row>
    <row r="19" spans="1:9" x14ac:dyDescent="0.35">
      <c r="A19" s="150" t="s">
        <v>710</v>
      </c>
      <c r="B19" s="150" t="s">
        <v>688</v>
      </c>
      <c r="C19" s="150" t="s">
        <v>694</v>
      </c>
      <c r="D19" s="150" t="s">
        <v>436</v>
      </c>
      <c r="E19" s="150" t="s">
        <v>695</v>
      </c>
      <c r="F19" s="150" t="s">
        <v>7</v>
      </c>
      <c r="H19" s="150" t="s">
        <v>42</v>
      </c>
      <c r="I19" s="150" t="s">
        <v>43</v>
      </c>
    </row>
    <row r="20" spans="1:9" x14ac:dyDescent="0.35">
      <c r="A20" s="150" t="s">
        <v>711</v>
      </c>
      <c r="B20" s="150" t="s">
        <v>688</v>
      </c>
      <c r="C20" s="150" t="s">
        <v>701</v>
      </c>
      <c r="D20" s="150" t="s">
        <v>686</v>
      </c>
      <c r="E20" s="150" t="s">
        <v>679</v>
      </c>
      <c r="F20" s="150" t="s">
        <v>711</v>
      </c>
      <c r="H20" s="150" t="s">
        <v>44</v>
      </c>
      <c r="I20" s="150" t="s">
        <v>45</v>
      </c>
    </row>
    <row r="21" spans="1:9" x14ac:dyDescent="0.35">
      <c r="A21" s="150" t="s">
        <v>173</v>
      </c>
      <c r="B21" s="150" t="s">
        <v>688</v>
      </c>
      <c r="C21" s="150" t="s">
        <v>694</v>
      </c>
      <c r="D21" s="150" t="s">
        <v>436</v>
      </c>
      <c r="E21" s="150" t="s">
        <v>712</v>
      </c>
      <c r="F21" s="150" t="s">
        <v>33</v>
      </c>
      <c r="H21" s="150" t="s">
        <v>46</v>
      </c>
      <c r="I21" s="150" t="s">
        <v>47</v>
      </c>
    </row>
    <row r="22" spans="1:9" x14ac:dyDescent="0.35">
      <c r="A22" s="150" t="s">
        <v>713</v>
      </c>
      <c r="B22" s="150" t="s">
        <v>688</v>
      </c>
      <c r="C22" s="150" t="s">
        <v>690</v>
      </c>
      <c r="D22" s="150" t="s">
        <v>686</v>
      </c>
      <c r="E22" s="150" t="s">
        <v>697</v>
      </c>
      <c r="F22" s="150" t="s">
        <v>713</v>
      </c>
      <c r="H22" s="150" t="s">
        <v>48</v>
      </c>
      <c r="I22" s="150" t="s">
        <v>49</v>
      </c>
    </row>
    <row r="23" spans="1:9" x14ac:dyDescent="0.35">
      <c r="A23" s="150" t="s">
        <v>175</v>
      </c>
      <c r="B23" s="150" t="s">
        <v>688</v>
      </c>
      <c r="C23" s="150" t="s">
        <v>690</v>
      </c>
      <c r="D23" s="150" t="s">
        <v>691</v>
      </c>
      <c r="E23" s="150" t="s">
        <v>714</v>
      </c>
      <c r="F23" s="150" t="s">
        <v>174</v>
      </c>
      <c r="H23" s="150" t="s">
        <v>50</v>
      </c>
      <c r="I23" s="150" t="s">
        <v>51</v>
      </c>
    </row>
    <row r="24" spans="1:9" x14ac:dyDescent="0.35">
      <c r="A24" s="150" t="s">
        <v>177</v>
      </c>
      <c r="B24" s="150" t="s">
        <v>688</v>
      </c>
      <c r="C24" s="150" t="s">
        <v>690</v>
      </c>
      <c r="D24" s="150" t="s">
        <v>691</v>
      </c>
      <c r="E24" s="150" t="s">
        <v>714</v>
      </c>
      <c r="F24" s="150" t="s">
        <v>176</v>
      </c>
      <c r="H24" s="150" t="s">
        <v>52</v>
      </c>
      <c r="I24" s="150" t="s">
        <v>53</v>
      </c>
    </row>
    <row r="25" spans="1:9" x14ac:dyDescent="0.35">
      <c r="A25" s="150" t="s">
        <v>178</v>
      </c>
      <c r="B25" s="150" t="s">
        <v>684</v>
      </c>
      <c r="C25" s="150" t="s">
        <v>698</v>
      </c>
      <c r="D25" s="150" t="s">
        <v>691</v>
      </c>
      <c r="E25" s="150" t="s">
        <v>699</v>
      </c>
      <c r="F25" s="150" t="s">
        <v>21</v>
      </c>
      <c r="H25" s="150" t="s">
        <v>54</v>
      </c>
      <c r="I25" s="150" t="s">
        <v>55</v>
      </c>
    </row>
    <row r="26" spans="1:9" x14ac:dyDescent="0.35">
      <c r="A26" s="150" t="s">
        <v>715</v>
      </c>
      <c r="B26" s="150" t="s">
        <v>688</v>
      </c>
      <c r="C26" s="150" t="s">
        <v>694</v>
      </c>
      <c r="D26" s="150" t="s">
        <v>436</v>
      </c>
      <c r="E26" s="150" t="s">
        <v>695</v>
      </c>
      <c r="F26" s="150" t="s">
        <v>21</v>
      </c>
      <c r="H26" s="150" t="s">
        <v>56</v>
      </c>
      <c r="I26" s="150" t="s">
        <v>57</v>
      </c>
    </row>
    <row r="27" spans="1:9" x14ac:dyDescent="0.35">
      <c r="A27" s="150" t="s">
        <v>588</v>
      </c>
      <c r="B27" s="150" t="s">
        <v>688</v>
      </c>
      <c r="C27" s="150" t="s">
        <v>685</v>
      </c>
      <c r="D27" s="150" t="s">
        <v>691</v>
      </c>
      <c r="E27" s="150" t="s">
        <v>679</v>
      </c>
      <c r="F27" s="150" t="s">
        <v>589</v>
      </c>
      <c r="H27" s="150" t="s">
        <v>58</v>
      </c>
      <c r="I27" s="150" t="s">
        <v>59</v>
      </c>
    </row>
    <row r="28" spans="1:9" x14ac:dyDescent="0.35">
      <c r="A28" s="150" t="s">
        <v>180</v>
      </c>
      <c r="B28" s="150" t="s">
        <v>688</v>
      </c>
      <c r="C28" s="150" t="s">
        <v>690</v>
      </c>
      <c r="D28" s="150" t="s">
        <v>691</v>
      </c>
      <c r="E28" s="150" t="s">
        <v>714</v>
      </c>
      <c r="F28" s="150" t="s">
        <v>179</v>
      </c>
      <c r="H28" s="150" t="s">
        <v>60</v>
      </c>
      <c r="I28" s="150" t="s">
        <v>61</v>
      </c>
    </row>
    <row r="29" spans="1:9" x14ac:dyDescent="0.35">
      <c r="A29" s="150" t="s">
        <v>181</v>
      </c>
      <c r="B29" s="150" t="s">
        <v>688</v>
      </c>
      <c r="C29" s="150" t="s">
        <v>690</v>
      </c>
      <c r="D29" s="150" t="s">
        <v>691</v>
      </c>
      <c r="E29" s="150" t="s">
        <v>714</v>
      </c>
      <c r="F29" s="150" t="s">
        <v>19</v>
      </c>
      <c r="H29" s="150" t="s">
        <v>62</v>
      </c>
      <c r="I29" s="150" t="s">
        <v>63</v>
      </c>
    </row>
    <row r="30" spans="1:9" x14ac:dyDescent="0.35">
      <c r="A30" s="150" t="s">
        <v>590</v>
      </c>
      <c r="B30" s="150" t="s">
        <v>688</v>
      </c>
      <c r="C30" s="150" t="s">
        <v>685</v>
      </c>
      <c r="D30" s="150" t="s">
        <v>716</v>
      </c>
      <c r="E30" s="150" t="s">
        <v>679</v>
      </c>
      <c r="F30" s="150" t="s">
        <v>591</v>
      </c>
      <c r="H30" s="150" t="s">
        <v>64</v>
      </c>
      <c r="I30" s="150" t="s">
        <v>65</v>
      </c>
    </row>
    <row r="31" spans="1:9" x14ac:dyDescent="0.35">
      <c r="A31" s="150" t="s">
        <v>592</v>
      </c>
      <c r="B31" s="150" t="s">
        <v>688</v>
      </c>
      <c r="C31" s="150" t="s">
        <v>690</v>
      </c>
      <c r="D31" s="150" t="s">
        <v>691</v>
      </c>
      <c r="E31" s="150" t="s">
        <v>679</v>
      </c>
      <c r="F31" s="150" t="s">
        <v>593</v>
      </c>
      <c r="H31" s="150" t="s">
        <v>66</v>
      </c>
      <c r="I31" s="150" t="s">
        <v>67</v>
      </c>
    </row>
    <row r="32" spans="1:9" x14ac:dyDescent="0.35">
      <c r="A32" s="150" t="s">
        <v>594</v>
      </c>
      <c r="B32" s="150" t="s">
        <v>684</v>
      </c>
      <c r="C32" s="150" t="s">
        <v>698</v>
      </c>
      <c r="D32" s="150" t="s">
        <v>691</v>
      </c>
      <c r="E32" s="150" t="s">
        <v>679</v>
      </c>
      <c r="F32" s="150" t="s">
        <v>595</v>
      </c>
      <c r="H32" s="150" t="s">
        <v>68</v>
      </c>
      <c r="I32" s="150" t="s">
        <v>69</v>
      </c>
    </row>
    <row r="33" spans="1:9" x14ac:dyDescent="0.35">
      <c r="A33" s="150" t="s">
        <v>717</v>
      </c>
      <c r="B33" s="150" t="s">
        <v>684</v>
      </c>
      <c r="C33" s="150" t="s">
        <v>701</v>
      </c>
      <c r="D33" s="150" t="s">
        <v>686</v>
      </c>
      <c r="E33" s="150" t="s">
        <v>697</v>
      </c>
      <c r="F33" s="150" t="s">
        <v>717</v>
      </c>
      <c r="H33" s="150" t="s">
        <v>70</v>
      </c>
      <c r="I33" s="150" t="s">
        <v>71</v>
      </c>
    </row>
    <row r="34" spans="1:9" x14ac:dyDescent="0.35">
      <c r="A34" s="150" t="s">
        <v>182</v>
      </c>
      <c r="B34" s="150" t="s">
        <v>688</v>
      </c>
      <c r="C34" s="150" t="s">
        <v>698</v>
      </c>
      <c r="D34" s="150" t="s">
        <v>691</v>
      </c>
      <c r="E34" s="150" t="s">
        <v>699</v>
      </c>
      <c r="F34" s="150" t="s">
        <v>35</v>
      </c>
      <c r="H34" s="150" t="s">
        <v>72</v>
      </c>
      <c r="I34" s="150" t="s">
        <v>73</v>
      </c>
    </row>
    <row r="35" spans="1:9" x14ac:dyDescent="0.35">
      <c r="A35" s="150" t="s">
        <v>718</v>
      </c>
      <c r="B35" s="150" t="s">
        <v>688</v>
      </c>
      <c r="C35" s="150" t="s">
        <v>694</v>
      </c>
      <c r="D35" s="150" t="s">
        <v>436</v>
      </c>
      <c r="E35" s="150" t="s">
        <v>704</v>
      </c>
      <c r="F35" s="150" t="s">
        <v>718</v>
      </c>
      <c r="H35" s="150" t="s">
        <v>74</v>
      </c>
      <c r="I35" s="150" t="s">
        <v>75</v>
      </c>
    </row>
    <row r="36" spans="1:9" x14ac:dyDescent="0.35">
      <c r="A36" s="150" t="s">
        <v>719</v>
      </c>
      <c r="B36" s="150" t="s">
        <v>688</v>
      </c>
      <c r="C36" s="150" t="s">
        <v>694</v>
      </c>
      <c r="D36" s="150" t="s">
        <v>436</v>
      </c>
      <c r="E36" s="150" t="s">
        <v>695</v>
      </c>
      <c r="F36" s="150" t="s">
        <v>23</v>
      </c>
      <c r="H36" s="150" t="s">
        <v>76</v>
      </c>
      <c r="I36" s="150" t="s">
        <v>77</v>
      </c>
    </row>
    <row r="37" spans="1:9" x14ac:dyDescent="0.35">
      <c r="A37" s="150" t="s">
        <v>720</v>
      </c>
      <c r="B37" s="150" t="s">
        <v>688</v>
      </c>
      <c r="C37" s="150" t="s">
        <v>694</v>
      </c>
      <c r="D37" s="150" t="s">
        <v>436</v>
      </c>
      <c r="E37" s="150" t="s">
        <v>679</v>
      </c>
      <c r="F37" s="150" t="s">
        <v>29</v>
      </c>
      <c r="H37" s="150" t="s">
        <v>78</v>
      </c>
      <c r="I37" s="150" t="s">
        <v>79</v>
      </c>
    </row>
    <row r="38" spans="1:9" x14ac:dyDescent="0.35">
      <c r="A38" s="150" t="s">
        <v>183</v>
      </c>
      <c r="B38" s="150" t="s">
        <v>688</v>
      </c>
      <c r="C38" s="150" t="s">
        <v>690</v>
      </c>
      <c r="D38" s="150" t="s">
        <v>691</v>
      </c>
      <c r="E38" s="150" t="s">
        <v>714</v>
      </c>
      <c r="F38" s="150" t="s">
        <v>25</v>
      </c>
      <c r="H38" s="150" t="s">
        <v>80</v>
      </c>
      <c r="I38" s="150" t="s">
        <v>81</v>
      </c>
    </row>
    <row r="39" spans="1:9" x14ac:dyDescent="0.35">
      <c r="A39" s="150" t="s">
        <v>184</v>
      </c>
      <c r="B39" s="150" t="s">
        <v>684</v>
      </c>
      <c r="C39" s="150" t="s">
        <v>698</v>
      </c>
      <c r="D39" s="150" t="s">
        <v>691</v>
      </c>
      <c r="E39" s="150" t="s">
        <v>699</v>
      </c>
      <c r="F39" s="150" t="s">
        <v>29</v>
      </c>
      <c r="H39" s="150" t="s">
        <v>82</v>
      </c>
      <c r="I39" s="150" t="s">
        <v>83</v>
      </c>
    </row>
    <row r="40" spans="1:9" x14ac:dyDescent="0.35">
      <c r="A40" s="150" t="s">
        <v>721</v>
      </c>
      <c r="B40" s="150" t="s">
        <v>688</v>
      </c>
      <c r="C40" s="150" t="s">
        <v>694</v>
      </c>
      <c r="D40" s="150" t="s">
        <v>436</v>
      </c>
      <c r="E40" s="150" t="s">
        <v>679</v>
      </c>
      <c r="F40" s="150" t="s">
        <v>721</v>
      </c>
      <c r="H40" s="150" t="s">
        <v>84</v>
      </c>
      <c r="I40" s="150" t="s">
        <v>85</v>
      </c>
    </row>
    <row r="41" spans="1:9" x14ac:dyDescent="0.35">
      <c r="A41" s="150" t="s">
        <v>722</v>
      </c>
      <c r="B41" s="150" t="s">
        <v>688</v>
      </c>
      <c r="C41" s="150" t="s">
        <v>694</v>
      </c>
      <c r="D41" s="150" t="s">
        <v>436</v>
      </c>
      <c r="E41" s="150" t="s">
        <v>695</v>
      </c>
      <c r="F41" s="150" t="s">
        <v>19</v>
      </c>
      <c r="H41" s="150" t="s">
        <v>86</v>
      </c>
      <c r="I41" s="150" t="s">
        <v>87</v>
      </c>
    </row>
    <row r="42" spans="1:9" x14ac:dyDescent="0.35">
      <c r="A42" s="150" t="s">
        <v>185</v>
      </c>
      <c r="B42" s="150" t="s">
        <v>688</v>
      </c>
      <c r="C42" s="150" t="s">
        <v>690</v>
      </c>
      <c r="D42" s="150" t="s">
        <v>691</v>
      </c>
      <c r="E42" s="150" t="s">
        <v>714</v>
      </c>
      <c r="F42" s="150" t="s">
        <v>37</v>
      </c>
      <c r="H42" s="150" t="s">
        <v>88</v>
      </c>
      <c r="I42" s="150" t="s">
        <v>89</v>
      </c>
    </row>
    <row r="43" spans="1:9" x14ac:dyDescent="0.35">
      <c r="A43" s="150" t="s">
        <v>723</v>
      </c>
      <c r="B43" s="150" t="s">
        <v>688</v>
      </c>
      <c r="C43" s="150" t="s">
        <v>685</v>
      </c>
      <c r="D43" s="150" t="s">
        <v>686</v>
      </c>
      <c r="E43" s="150" t="s">
        <v>697</v>
      </c>
      <c r="F43" s="150" t="s">
        <v>723</v>
      </c>
      <c r="H43" s="150" t="s">
        <v>90</v>
      </c>
      <c r="I43" s="150" t="s">
        <v>91</v>
      </c>
    </row>
    <row r="44" spans="1:9" x14ac:dyDescent="0.35">
      <c r="A44" s="150" t="s">
        <v>724</v>
      </c>
      <c r="B44" s="150" t="s">
        <v>688</v>
      </c>
      <c r="C44" s="150" t="s">
        <v>694</v>
      </c>
      <c r="D44" s="150" t="s">
        <v>436</v>
      </c>
      <c r="E44" s="150" t="s">
        <v>725</v>
      </c>
      <c r="F44" s="150" t="s">
        <v>31</v>
      </c>
      <c r="H44" s="150" t="s">
        <v>92</v>
      </c>
      <c r="I44" s="150" t="s">
        <v>93</v>
      </c>
    </row>
    <row r="45" spans="1:9" x14ac:dyDescent="0.35">
      <c r="A45" s="150" t="s">
        <v>726</v>
      </c>
      <c r="B45" s="150" t="s">
        <v>688</v>
      </c>
      <c r="C45" s="150" t="s">
        <v>694</v>
      </c>
      <c r="D45" s="150" t="s">
        <v>436</v>
      </c>
      <c r="E45" s="150" t="s">
        <v>695</v>
      </c>
      <c r="F45" s="150" t="s">
        <v>35</v>
      </c>
      <c r="H45" s="150" t="s">
        <v>94</v>
      </c>
      <c r="I45" s="150" t="s">
        <v>95</v>
      </c>
    </row>
    <row r="46" spans="1:9" x14ac:dyDescent="0.35">
      <c r="A46" s="150" t="s">
        <v>596</v>
      </c>
      <c r="B46" s="150" t="s">
        <v>688</v>
      </c>
      <c r="C46" s="150" t="s">
        <v>701</v>
      </c>
      <c r="D46" s="150" t="s">
        <v>691</v>
      </c>
      <c r="E46" s="150" t="s">
        <v>679</v>
      </c>
      <c r="F46" s="150" t="s">
        <v>597</v>
      </c>
      <c r="H46" s="150" t="s">
        <v>138</v>
      </c>
      <c r="I46" s="150" t="s">
        <v>139</v>
      </c>
    </row>
    <row r="47" spans="1:9" x14ac:dyDescent="0.35">
      <c r="A47" s="150" t="s">
        <v>186</v>
      </c>
      <c r="B47" s="150" t="s">
        <v>684</v>
      </c>
      <c r="C47" s="150" t="s">
        <v>698</v>
      </c>
      <c r="D47" s="150" t="s">
        <v>691</v>
      </c>
      <c r="E47" s="150" t="s">
        <v>699</v>
      </c>
      <c r="F47" s="150" t="s">
        <v>31</v>
      </c>
      <c r="H47" s="150" t="s">
        <v>96</v>
      </c>
      <c r="I47" s="150" t="s">
        <v>97</v>
      </c>
    </row>
    <row r="48" spans="1:9" x14ac:dyDescent="0.35">
      <c r="A48" s="150" t="s">
        <v>727</v>
      </c>
      <c r="B48" s="150" t="s">
        <v>684</v>
      </c>
      <c r="C48" s="150" t="s">
        <v>701</v>
      </c>
      <c r="D48" s="150" t="s">
        <v>686</v>
      </c>
      <c r="E48" s="150" t="s">
        <v>697</v>
      </c>
      <c r="F48" s="150" t="s">
        <v>727</v>
      </c>
      <c r="H48" s="150" t="s">
        <v>98</v>
      </c>
      <c r="I48" s="150" t="s">
        <v>99</v>
      </c>
    </row>
    <row r="49" spans="1:9" x14ac:dyDescent="0.35">
      <c r="A49" s="150" t="s">
        <v>728</v>
      </c>
      <c r="B49" s="150" t="s">
        <v>688</v>
      </c>
      <c r="C49" s="150" t="s">
        <v>685</v>
      </c>
      <c r="D49" s="150" t="s">
        <v>686</v>
      </c>
      <c r="E49" s="150" t="s">
        <v>697</v>
      </c>
      <c r="F49" s="150" t="s">
        <v>728</v>
      </c>
      <c r="H49" s="150" t="s">
        <v>100</v>
      </c>
      <c r="I49" s="150" t="s">
        <v>101</v>
      </c>
    </row>
    <row r="50" spans="1:9" x14ac:dyDescent="0.35">
      <c r="A50" s="150" t="s">
        <v>729</v>
      </c>
      <c r="B50" s="150" t="s">
        <v>684</v>
      </c>
      <c r="C50" s="150" t="s">
        <v>701</v>
      </c>
      <c r="D50" s="150" t="s">
        <v>686</v>
      </c>
      <c r="E50" s="150" t="s">
        <v>697</v>
      </c>
      <c r="F50" s="150" t="s">
        <v>729</v>
      </c>
      <c r="H50" s="150" t="s">
        <v>102</v>
      </c>
      <c r="I50" s="150" t="s">
        <v>103</v>
      </c>
    </row>
    <row r="51" spans="1:9" x14ac:dyDescent="0.35">
      <c r="A51" s="150" t="s">
        <v>730</v>
      </c>
      <c r="B51" s="150" t="s">
        <v>688</v>
      </c>
      <c r="C51" s="150" t="s">
        <v>701</v>
      </c>
      <c r="D51" s="150" t="s">
        <v>686</v>
      </c>
      <c r="E51" s="150" t="s">
        <v>697</v>
      </c>
      <c r="F51" s="150" t="s">
        <v>730</v>
      </c>
      <c r="H51" s="150" t="s">
        <v>104</v>
      </c>
      <c r="I51" s="150" t="s">
        <v>105</v>
      </c>
    </row>
    <row r="52" spans="1:9" x14ac:dyDescent="0.35">
      <c r="A52" s="150" t="s">
        <v>731</v>
      </c>
      <c r="B52" s="150" t="s">
        <v>688</v>
      </c>
      <c r="C52" s="150" t="s">
        <v>701</v>
      </c>
      <c r="D52" s="150" t="s">
        <v>702</v>
      </c>
      <c r="E52" s="150" t="s">
        <v>702</v>
      </c>
      <c r="F52" s="150" t="s">
        <v>731</v>
      </c>
      <c r="H52" s="150" t="s">
        <v>106</v>
      </c>
      <c r="I52" s="150" t="s">
        <v>107</v>
      </c>
    </row>
    <row r="53" spans="1:9" x14ac:dyDescent="0.35">
      <c r="A53" s="150" t="s">
        <v>732</v>
      </c>
      <c r="B53" s="150" t="s">
        <v>688</v>
      </c>
      <c r="C53" s="150" t="s">
        <v>685</v>
      </c>
      <c r="D53" s="150" t="s">
        <v>686</v>
      </c>
      <c r="E53" s="150" t="s">
        <v>697</v>
      </c>
      <c r="F53" s="150" t="s">
        <v>732</v>
      </c>
      <c r="H53" s="150" t="s">
        <v>108</v>
      </c>
      <c r="I53" s="150" t="s">
        <v>109</v>
      </c>
    </row>
    <row r="54" spans="1:9" x14ac:dyDescent="0.35">
      <c r="A54" s="150" t="s">
        <v>544</v>
      </c>
      <c r="B54" s="150" t="s">
        <v>688</v>
      </c>
      <c r="C54" s="150" t="s">
        <v>701</v>
      </c>
      <c r="D54" s="150" t="s">
        <v>691</v>
      </c>
      <c r="E54" s="150" t="s">
        <v>679</v>
      </c>
      <c r="F54" s="150" t="s">
        <v>544</v>
      </c>
      <c r="H54" s="150" t="s">
        <v>110</v>
      </c>
      <c r="I54" s="150" t="s">
        <v>111</v>
      </c>
    </row>
    <row r="55" spans="1:9" x14ac:dyDescent="0.35">
      <c r="A55" s="150" t="s">
        <v>733</v>
      </c>
      <c r="B55" s="150" t="s">
        <v>684</v>
      </c>
      <c r="C55" s="150" t="s">
        <v>685</v>
      </c>
      <c r="D55" s="150" t="s">
        <v>686</v>
      </c>
      <c r="E55" s="150" t="s">
        <v>697</v>
      </c>
      <c r="F55" s="150" t="s">
        <v>733</v>
      </c>
      <c r="H55" s="150" t="s">
        <v>112</v>
      </c>
      <c r="I55" s="150" t="s">
        <v>113</v>
      </c>
    </row>
    <row r="56" spans="1:9" x14ac:dyDescent="0.35">
      <c r="A56" s="150" t="s">
        <v>598</v>
      </c>
      <c r="B56" s="150" t="s">
        <v>688</v>
      </c>
      <c r="C56" s="150" t="s">
        <v>685</v>
      </c>
      <c r="D56" s="150" t="s">
        <v>691</v>
      </c>
      <c r="E56" s="150" t="s">
        <v>679</v>
      </c>
      <c r="F56" s="150" t="s">
        <v>599</v>
      </c>
      <c r="H56" s="150" t="s">
        <v>114</v>
      </c>
      <c r="I56" s="150" t="s">
        <v>115</v>
      </c>
    </row>
    <row r="57" spans="1:9" x14ac:dyDescent="0.35">
      <c r="A57" s="150" t="s">
        <v>734</v>
      </c>
      <c r="B57" s="150" t="s">
        <v>684</v>
      </c>
      <c r="C57" s="150" t="s">
        <v>685</v>
      </c>
      <c r="D57" s="150" t="s">
        <v>686</v>
      </c>
      <c r="E57" s="150" t="s">
        <v>679</v>
      </c>
      <c r="F57" s="150" t="s">
        <v>734</v>
      </c>
      <c r="H57" s="150" t="s">
        <v>116</v>
      </c>
      <c r="I57" s="150" t="s">
        <v>117</v>
      </c>
    </row>
    <row r="58" spans="1:9" x14ac:dyDescent="0.35">
      <c r="A58" s="150" t="s">
        <v>735</v>
      </c>
      <c r="B58" s="150" t="s">
        <v>688</v>
      </c>
      <c r="C58" s="150" t="s">
        <v>701</v>
      </c>
      <c r="D58" s="150" t="s">
        <v>691</v>
      </c>
      <c r="E58" s="150" t="s">
        <v>679</v>
      </c>
      <c r="F58" s="150" t="s">
        <v>735</v>
      </c>
      <c r="H58" s="150" t="s">
        <v>118</v>
      </c>
      <c r="I58" s="150" t="s">
        <v>119</v>
      </c>
    </row>
    <row r="59" spans="1:9" x14ac:dyDescent="0.35">
      <c r="A59" s="150" t="s">
        <v>736</v>
      </c>
      <c r="B59" s="150" t="s">
        <v>688</v>
      </c>
      <c r="C59" s="150" t="s">
        <v>694</v>
      </c>
      <c r="D59" s="150" t="s">
        <v>436</v>
      </c>
      <c r="E59" s="150" t="s">
        <v>737</v>
      </c>
      <c r="F59" s="150" t="s">
        <v>41</v>
      </c>
      <c r="H59" s="150" t="s">
        <v>120</v>
      </c>
      <c r="I59" s="150" t="s">
        <v>121</v>
      </c>
    </row>
    <row r="60" spans="1:9" x14ac:dyDescent="0.35">
      <c r="A60" s="150" t="s">
        <v>738</v>
      </c>
      <c r="B60" s="150" t="s">
        <v>688</v>
      </c>
      <c r="C60" s="150" t="s">
        <v>685</v>
      </c>
      <c r="D60" s="150" t="s">
        <v>686</v>
      </c>
      <c r="E60" s="150" t="s">
        <v>697</v>
      </c>
      <c r="F60" s="150" t="s">
        <v>738</v>
      </c>
      <c r="H60" s="150" t="s">
        <v>122</v>
      </c>
      <c r="I60" s="150" t="s">
        <v>123</v>
      </c>
    </row>
    <row r="61" spans="1:9" x14ac:dyDescent="0.35">
      <c r="A61" s="150" t="s">
        <v>188</v>
      </c>
      <c r="B61" s="150" t="s">
        <v>688</v>
      </c>
      <c r="C61" s="150" t="s">
        <v>698</v>
      </c>
      <c r="D61" s="150" t="s">
        <v>691</v>
      </c>
      <c r="E61" s="150" t="s">
        <v>699</v>
      </c>
      <c r="F61" s="150" t="s">
        <v>187</v>
      </c>
      <c r="H61" s="150" t="s">
        <v>124</v>
      </c>
      <c r="I61" s="150" t="s">
        <v>125</v>
      </c>
    </row>
    <row r="62" spans="1:9" x14ac:dyDescent="0.35">
      <c r="A62" s="150" t="s">
        <v>739</v>
      </c>
      <c r="B62" s="150" t="s">
        <v>684</v>
      </c>
      <c r="C62" s="150" t="s">
        <v>690</v>
      </c>
      <c r="D62" s="150" t="s">
        <v>691</v>
      </c>
      <c r="E62" s="150" t="s">
        <v>679</v>
      </c>
      <c r="F62" s="150" t="s">
        <v>739</v>
      </c>
      <c r="H62" s="150" t="s">
        <v>126</v>
      </c>
      <c r="I62" s="150" t="s">
        <v>127</v>
      </c>
    </row>
    <row r="63" spans="1:9" x14ac:dyDescent="0.35">
      <c r="A63" s="150" t="s">
        <v>740</v>
      </c>
      <c r="B63" s="150" t="s">
        <v>684</v>
      </c>
      <c r="C63" s="150" t="s">
        <v>701</v>
      </c>
      <c r="D63" s="150" t="s">
        <v>741</v>
      </c>
      <c r="E63" s="150" t="s">
        <v>712</v>
      </c>
      <c r="F63" s="150" t="s">
        <v>740</v>
      </c>
      <c r="H63" s="150" t="s">
        <v>128</v>
      </c>
      <c r="I63" s="150" t="s">
        <v>129</v>
      </c>
    </row>
    <row r="64" spans="1:9" x14ac:dyDescent="0.35">
      <c r="A64" s="150" t="s">
        <v>742</v>
      </c>
      <c r="B64" s="150" t="s">
        <v>688</v>
      </c>
      <c r="C64" s="150" t="s">
        <v>690</v>
      </c>
      <c r="D64" s="150" t="s">
        <v>691</v>
      </c>
      <c r="E64" s="150" t="s">
        <v>697</v>
      </c>
      <c r="F64" s="150" t="s">
        <v>742</v>
      </c>
      <c r="H64" s="150" t="s">
        <v>130</v>
      </c>
      <c r="I64" s="150" t="s">
        <v>131</v>
      </c>
    </row>
    <row r="65" spans="1:9" x14ac:dyDescent="0.35">
      <c r="A65" s="150" t="s">
        <v>192</v>
      </c>
      <c r="B65" s="150" t="s">
        <v>684</v>
      </c>
      <c r="C65" s="150" t="s">
        <v>698</v>
      </c>
      <c r="D65" s="150" t="s">
        <v>691</v>
      </c>
      <c r="E65" s="150" t="s">
        <v>699</v>
      </c>
      <c r="F65" s="150" t="s">
        <v>191</v>
      </c>
      <c r="H65" s="150" t="s">
        <v>132</v>
      </c>
      <c r="I65" s="150" t="s">
        <v>133</v>
      </c>
    </row>
    <row r="66" spans="1:9" x14ac:dyDescent="0.35">
      <c r="A66" s="150" t="s">
        <v>743</v>
      </c>
      <c r="B66" s="150" t="s">
        <v>688</v>
      </c>
      <c r="C66" s="150" t="s">
        <v>690</v>
      </c>
      <c r="D66" s="150" t="s">
        <v>686</v>
      </c>
      <c r="E66" s="150" t="s">
        <v>697</v>
      </c>
      <c r="F66" s="150" t="s">
        <v>743</v>
      </c>
      <c r="H66" s="150" t="s">
        <v>134</v>
      </c>
      <c r="I66" s="150" t="s">
        <v>135</v>
      </c>
    </row>
    <row r="67" spans="1:9" x14ac:dyDescent="0.35">
      <c r="A67" s="150" t="s">
        <v>744</v>
      </c>
      <c r="B67" s="150" t="s">
        <v>688</v>
      </c>
      <c r="C67" s="150" t="s">
        <v>694</v>
      </c>
      <c r="D67" s="150" t="s">
        <v>436</v>
      </c>
      <c r="E67" s="150" t="s">
        <v>679</v>
      </c>
      <c r="F67" s="150" t="s">
        <v>39</v>
      </c>
      <c r="H67" s="150" t="s">
        <v>136</v>
      </c>
      <c r="I67" s="150" t="s">
        <v>137</v>
      </c>
    </row>
    <row r="68" spans="1:9" x14ac:dyDescent="0.35">
      <c r="A68" s="150" t="s">
        <v>745</v>
      </c>
      <c r="B68" s="150" t="s">
        <v>688</v>
      </c>
      <c r="C68" s="150" t="s">
        <v>694</v>
      </c>
      <c r="D68" s="150" t="s">
        <v>703</v>
      </c>
      <c r="E68" s="150" t="s">
        <v>704</v>
      </c>
      <c r="F68" s="150" t="s">
        <v>745</v>
      </c>
      <c r="H68" s="27" t="s">
        <v>172</v>
      </c>
      <c r="I68" s="26" t="s">
        <v>171</v>
      </c>
    </row>
    <row r="69" spans="1:9" x14ac:dyDescent="0.35">
      <c r="A69" s="150" t="s">
        <v>546</v>
      </c>
      <c r="B69" s="150" t="s">
        <v>684</v>
      </c>
      <c r="C69" s="150" t="s">
        <v>685</v>
      </c>
      <c r="D69" s="150" t="s">
        <v>691</v>
      </c>
      <c r="E69" s="150" t="s">
        <v>692</v>
      </c>
      <c r="F69" s="150" t="s">
        <v>547</v>
      </c>
      <c r="H69" s="26" t="s">
        <v>173</v>
      </c>
      <c r="I69" s="26" t="s">
        <v>33</v>
      </c>
    </row>
    <row r="70" spans="1:9" x14ac:dyDescent="0.35">
      <c r="A70" s="150" t="s">
        <v>746</v>
      </c>
      <c r="B70" s="150" t="s">
        <v>688</v>
      </c>
      <c r="C70" s="150" t="s">
        <v>685</v>
      </c>
      <c r="D70" s="150" t="s">
        <v>686</v>
      </c>
      <c r="E70" s="150" t="s">
        <v>697</v>
      </c>
      <c r="F70" s="150" t="s">
        <v>746</v>
      </c>
      <c r="H70" s="26" t="s">
        <v>175</v>
      </c>
      <c r="I70" s="26" t="s">
        <v>174</v>
      </c>
    </row>
    <row r="71" spans="1:9" x14ac:dyDescent="0.35">
      <c r="A71" s="150" t="s">
        <v>193</v>
      </c>
      <c r="B71" s="150" t="s">
        <v>688</v>
      </c>
      <c r="C71" s="150" t="s">
        <v>694</v>
      </c>
      <c r="D71" s="150" t="s">
        <v>436</v>
      </c>
      <c r="E71" s="150" t="s">
        <v>747</v>
      </c>
      <c r="F71" s="150" t="s">
        <v>43</v>
      </c>
      <c r="H71" s="26" t="s">
        <v>177</v>
      </c>
      <c r="I71" s="26" t="s">
        <v>176</v>
      </c>
    </row>
    <row r="72" spans="1:9" x14ac:dyDescent="0.35">
      <c r="A72" s="150" t="s">
        <v>748</v>
      </c>
      <c r="B72" s="150" t="s">
        <v>688</v>
      </c>
      <c r="C72" s="150" t="s">
        <v>685</v>
      </c>
      <c r="D72" s="150" t="s">
        <v>691</v>
      </c>
      <c r="E72" s="150" t="s">
        <v>679</v>
      </c>
      <c r="F72" s="150" t="s">
        <v>601</v>
      </c>
      <c r="H72" s="26" t="s">
        <v>178</v>
      </c>
      <c r="I72" s="26" t="s">
        <v>21</v>
      </c>
    </row>
    <row r="73" spans="1:9" x14ac:dyDescent="0.35">
      <c r="A73" s="150" t="s">
        <v>195</v>
      </c>
      <c r="B73" s="150" t="s">
        <v>688</v>
      </c>
      <c r="C73" s="150" t="s">
        <v>690</v>
      </c>
      <c r="D73" s="150" t="s">
        <v>691</v>
      </c>
      <c r="E73" s="150" t="s">
        <v>714</v>
      </c>
      <c r="F73" s="150" t="s">
        <v>194</v>
      </c>
      <c r="H73" s="26" t="s">
        <v>180</v>
      </c>
      <c r="I73" s="26" t="s">
        <v>179</v>
      </c>
    </row>
    <row r="74" spans="1:9" x14ac:dyDescent="0.35">
      <c r="A74" s="150" t="s">
        <v>749</v>
      </c>
      <c r="B74" s="150" t="s">
        <v>688</v>
      </c>
      <c r="C74" s="150" t="s">
        <v>685</v>
      </c>
      <c r="D74" s="150" t="s">
        <v>686</v>
      </c>
      <c r="E74" s="150" t="s">
        <v>697</v>
      </c>
      <c r="F74" s="150" t="s">
        <v>749</v>
      </c>
      <c r="H74" s="26" t="s">
        <v>181</v>
      </c>
      <c r="I74" s="26" t="s">
        <v>19</v>
      </c>
    </row>
    <row r="75" spans="1:9" x14ac:dyDescent="0.35">
      <c r="A75" s="150" t="s">
        <v>750</v>
      </c>
      <c r="B75" s="150" t="s">
        <v>684</v>
      </c>
      <c r="C75" s="150" t="s">
        <v>694</v>
      </c>
      <c r="D75" s="150" t="s">
        <v>436</v>
      </c>
      <c r="E75" s="150" t="s">
        <v>679</v>
      </c>
      <c r="F75" s="150" t="s">
        <v>750</v>
      </c>
      <c r="H75" s="27" t="s">
        <v>182</v>
      </c>
      <c r="I75" s="26" t="s">
        <v>35</v>
      </c>
    </row>
    <row r="76" spans="1:9" x14ac:dyDescent="0.35">
      <c r="A76" s="150" t="s">
        <v>196</v>
      </c>
      <c r="B76" s="150" t="s">
        <v>688</v>
      </c>
      <c r="C76" s="150" t="s">
        <v>690</v>
      </c>
      <c r="D76" s="150" t="s">
        <v>691</v>
      </c>
      <c r="E76" s="150" t="s">
        <v>714</v>
      </c>
      <c r="F76" s="150" t="s">
        <v>47</v>
      </c>
      <c r="H76" s="26" t="s">
        <v>183</v>
      </c>
      <c r="I76" s="26" t="s">
        <v>25</v>
      </c>
    </row>
    <row r="77" spans="1:9" x14ac:dyDescent="0.35">
      <c r="A77" s="150" t="s">
        <v>198</v>
      </c>
      <c r="B77" s="150" t="s">
        <v>684</v>
      </c>
      <c r="C77" s="150" t="s">
        <v>698</v>
      </c>
      <c r="D77" s="150" t="s">
        <v>691</v>
      </c>
      <c r="E77" s="150" t="s">
        <v>699</v>
      </c>
      <c r="F77" s="150" t="s">
        <v>197</v>
      </c>
      <c r="H77" s="27" t="s">
        <v>184</v>
      </c>
      <c r="I77" s="26" t="s">
        <v>29</v>
      </c>
    </row>
    <row r="78" spans="1:9" x14ac:dyDescent="0.35">
      <c r="A78" s="150" t="s">
        <v>751</v>
      </c>
      <c r="B78" s="150" t="s">
        <v>684</v>
      </c>
      <c r="C78" s="150" t="s">
        <v>685</v>
      </c>
      <c r="D78" s="150" t="s">
        <v>686</v>
      </c>
      <c r="E78" s="150" t="s">
        <v>697</v>
      </c>
      <c r="F78" s="150" t="s">
        <v>751</v>
      </c>
      <c r="H78" s="26" t="s">
        <v>185</v>
      </c>
      <c r="I78" s="26" t="s">
        <v>37</v>
      </c>
    </row>
    <row r="79" spans="1:9" x14ac:dyDescent="0.35">
      <c r="A79" s="150" t="s">
        <v>602</v>
      </c>
      <c r="B79" s="150" t="s">
        <v>684</v>
      </c>
      <c r="C79" s="150" t="s">
        <v>685</v>
      </c>
      <c r="D79" s="150" t="s">
        <v>691</v>
      </c>
      <c r="E79" s="150" t="s">
        <v>679</v>
      </c>
      <c r="F79" s="150" t="s">
        <v>603</v>
      </c>
      <c r="H79" s="27" t="s">
        <v>186</v>
      </c>
      <c r="I79" s="26" t="s">
        <v>31</v>
      </c>
    </row>
    <row r="80" spans="1:9" x14ac:dyDescent="0.35">
      <c r="A80" s="150" t="s">
        <v>200</v>
      </c>
      <c r="B80" s="150" t="s">
        <v>688</v>
      </c>
      <c r="C80" s="150" t="s">
        <v>698</v>
      </c>
      <c r="D80" s="150" t="s">
        <v>691</v>
      </c>
      <c r="E80" s="150" t="s">
        <v>699</v>
      </c>
      <c r="F80" s="150" t="s">
        <v>199</v>
      </c>
      <c r="H80" s="27" t="s">
        <v>188</v>
      </c>
      <c r="I80" s="26" t="s">
        <v>187</v>
      </c>
    </row>
    <row r="81" spans="1:9" x14ac:dyDescent="0.35">
      <c r="A81" s="150" t="s">
        <v>202</v>
      </c>
      <c r="B81" s="150" t="s">
        <v>684</v>
      </c>
      <c r="C81" s="150" t="s">
        <v>701</v>
      </c>
      <c r="D81" s="150" t="s">
        <v>691</v>
      </c>
      <c r="E81" s="150" t="s">
        <v>712</v>
      </c>
      <c r="F81" s="150" t="s">
        <v>201</v>
      </c>
      <c r="H81" s="26" t="s">
        <v>190</v>
      </c>
      <c r="I81" s="26" t="s">
        <v>189</v>
      </c>
    </row>
    <row r="82" spans="1:9" x14ac:dyDescent="0.35">
      <c r="A82" s="150" t="s">
        <v>204</v>
      </c>
      <c r="B82" s="150" t="s">
        <v>688</v>
      </c>
      <c r="C82" s="150" t="s">
        <v>690</v>
      </c>
      <c r="D82" s="150" t="s">
        <v>691</v>
      </c>
      <c r="E82" s="150" t="s">
        <v>714</v>
      </c>
      <c r="F82" s="150" t="s">
        <v>203</v>
      </c>
      <c r="H82" s="27" t="s">
        <v>192</v>
      </c>
      <c r="I82" s="26" t="s">
        <v>191</v>
      </c>
    </row>
    <row r="83" spans="1:9" x14ac:dyDescent="0.35">
      <c r="A83" s="150" t="s">
        <v>206</v>
      </c>
      <c r="B83" s="150" t="s">
        <v>688</v>
      </c>
      <c r="C83" s="150" t="s">
        <v>690</v>
      </c>
      <c r="D83" s="150" t="s">
        <v>691</v>
      </c>
      <c r="E83" s="150" t="s">
        <v>714</v>
      </c>
      <c r="F83" s="150" t="s">
        <v>205</v>
      </c>
      <c r="H83" s="26" t="s">
        <v>193</v>
      </c>
      <c r="I83" s="26" t="s">
        <v>43</v>
      </c>
    </row>
    <row r="84" spans="1:9" x14ac:dyDescent="0.35">
      <c r="A84" s="150" t="s">
        <v>604</v>
      </c>
      <c r="B84" s="150" t="s">
        <v>688</v>
      </c>
      <c r="C84" s="150" t="s">
        <v>690</v>
      </c>
      <c r="D84" s="150" t="s">
        <v>691</v>
      </c>
      <c r="E84" s="150" t="s">
        <v>679</v>
      </c>
      <c r="F84" s="150" t="s">
        <v>605</v>
      </c>
      <c r="H84" s="26" t="s">
        <v>195</v>
      </c>
      <c r="I84" s="26" t="s">
        <v>194</v>
      </c>
    </row>
    <row r="85" spans="1:9" x14ac:dyDescent="0.35">
      <c r="A85" s="150" t="s">
        <v>208</v>
      </c>
      <c r="B85" s="150" t="s">
        <v>688</v>
      </c>
      <c r="C85" s="150" t="s">
        <v>694</v>
      </c>
      <c r="D85" s="150" t="s">
        <v>436</v>
      </c>
      <c r="E85" s="150" t="s">
        <v>747</v>
      </c>
      <c r="F85" s="150" t="s">
        <v>45</v>
      </c>
      <c r="H85" s="26" t="s">
        <v>196</v>
      </c>
      <c r="I85" s="26" t="s">
        <v>47</v>
      </c>
    </row>
    <row r="86" spans="1:9" x14ac:dyDescent="0.35">
      <c r="A86" s="150" t="s">
        <v>752</v>
      </c>
      <c r="B86" s="150" t="s">
        <v>688</v>
      </c>
      <c r="C86" s="150" t="s">
        <v>690</v>
      </c>
      <c r="D86" s="150" t="s">
        <v>691</v>
      </c>
      <c r="E86" s="150" t="s">
        <v>679</v>
      </c>
      <c r="F86" s="150" t="s">
        <v>752</v>
      </c>
      <c r="H86" s="27" t="s">
        <v>198</v>
      </c>
      <c r="I86" s="26" t="s">
        <v>197</v>
      </c>
    </row>
    <row r="87" spans="1:9" x14ac:dyDescent="0.35">
      <c r="A87" s="150" t="s">
        <v>606</v>
      </c>
      <c r="B87" s="150" t="s">
        <v>688</v>
      </c>
      <c r="C87" s="150" t="s">
        <v>685</v>
      </c>
      <c r="D87" s="150" t="s">
        <v>691</v>
      </c>
      <c r="E87" s="150" t="s">
        <v>679</v>
      </c>
      <c r="F87" s="150" t="s">
        <v>607</v>
      </c>
      <c r="H87" s="27" t="s">
        <v>200</v>
      </c>
      <c r="I87" s="26" t="s">
        <v>199</v>
      </c>
    </row>
    <row r="88" spans="1:9" x14ac:dyDescent="0.35">
      <c r="A88" s="150" t="s">
        <v>210</v>
      </c>
      <c r="B88" s="150" t="s">
        <v>684</v>
      </c>
      <c r="C88" s="150" t="s">
        <v>698</v>
      </c>
      <c r="D88" s="150" t="s">
        <v>691</v>
      </c>
      <c r="E88" s="150" t="s">
        <v>699</v>
      </c>
      <c r="F88" s="150" t="s">
        <v>209</v>
      </c>
      <c r="H88" s="26" t="s">
        <v>202</v>
      </c>
      <c r="I88" s="26" t="s">
        <v>201</v>
      </c>
    </row>
    <row r="89" spans="1:9" x14ac:dyDescent="0.35">
      <c r="A89" s="150" t="s">
        <v>753</v>
      </c>
      <c r="B89" s="150" t="s">
        <v>684</v>
      </c>
      <c r="C89" s="150" t="s">
        <v>690</v>
      </c>
      <c r="D89" s="150" t="s">
        <v>691</v>
      </c>
      <c r="E89" s="150" t="s">
        <v>697</v>
      </c>
      <c r="F89" s="150" t="s">
        <v>753</v>
      </c>
      <c r="H89" s="26" t="s">
        <v>204</v>
      </c>
      <c r="I89" s="26" t="s">
        <v>203</v>
      </c>
    </row>
    <row r="90" spans="1:9" x14ac:dyDescent="0.35">
      <c r="A90" s="150" t="s">
        <v>211</v>
      </c>
      <c r="B90" s="150" t="s">
        <v>688</v>
      </c>
      <c r="C90" s="150" t="s">
        <v>698</v>
      </c>
      <c r="D90" s="150" t="s">
        <v>691</v>
      </c>
      <c r="E90" s="150" t="s">
        <v>699</v>
      </c>
      <c r="F90" s="150" t="s">
        <v>53</v>
      </c>
      <c r="H90" s="26" t="s">
        <v>206</v>
      </c>
      <c r="I90" s="26" t="s">
        <v>205</v>
      </c>
    </row>
    <row r="91" spans="1:9" x14ac:dyDescent="0.35">
      <c r="A91" s="150" t="s">
        <v>754</v>
      </c>
      <c r="B91" s="150" t="s">
        <v>688</v>
      </c>
      <c r="C91" s="150" t="s">
        <v>685</v>
      </c>
      <c r="D91" s="150" t="s">
        <v>686</v>
      </c>
      <c r="E91" s="150" t="s">
        <v>679</v>
      </c>
      <c r="F91" s="150" t="s">
        <v>754</v>
      </c>
      <c r="H91" s="26" t="s">
        <v>208</v>
      </c>
      <c r="I91" s="26" t="s">
        <v>207</v>
      </c>
    </row>
    <row r="92" spans="1:9" x14ac:dyDescent="0.35">
      <c r="A92" s="150" t="s">
        <v>608</v>
      </c>
      <c r="B92" s="150" t="s">
        <v>684</v>
      </c>
      <c r="C92" s="150" t="s">
        <v>698</v>
      </c>
      <c r="D92" s="150" t="s">
        <v>691</v>
      </c>
      <c r="E92" s="150" t="s">
        <v>679</v>
      </c>
      <c r="F92" s="150" t="s">
        <v>609</v>
      </c>
      <c r="H92" s="27" t="s">
        <v>210</v>
      </c>
      <c r="I92" s="26" t="s">
        <v>209</v>
      </c>
    </row>
    <row r="93" spans="1:9" x14ac:dyDescent="0.35">
      <c r="A93" s="150" t="s">
        <v>213</v>
      </c>
      <c r="B93" s="150" t="s">
        <v>684</v>
      </c>
      <c r="C93" s="150" t="s">
        <v>701</v>
      </c>
      <c r="D93" s="150" t="s">
        <v>691</v>
      </c>
      <c r="E93" s="150" t="s">
        <v>712</v>
      </c>
      <c r="F93" s="150" t="s">
        <v>212</v>
      </c>
      <c r="H93" s="27" t="s">
        <v>211</v>
      </c>
      <c r="I93" s="26" t="s">
        <v>53</v>
      </c>
    </row>
    <row r="94" spans="1:9" x14ac:dyDescent="0.35">
      <c r="A94" s="150" t="s">
        <v>215</v>
      </c>
      <c r="B94" s="150" t="s">
        <v>684</v>
      </c>
      <c r="C94" s="150" t="s">
        <v>698</v>
      </c>
      <c r="D94" s="150" t="s">
        <v>691</v>
      </c>
      <c r="E94" s="150" t="s">
        <v>699</v>
      </c>
      <c r="F94" s="150" t="s">
        <v>214</v>
      </c>
      <c r="H94" s="26" t="s">
        <v>213</v>
      </c>
      <c r="I94" s="26" t="s">
        <v>212</v>
      </c>
    </row>
    <row r="95" spans="1:9" x14ac:dyDescent="0.35">
      <c r="A95" s="150" t="s">
        <v>217</v>
      </c>
      <c r="B95" s="150" t="s">
        <v>688</v>
      </c>
      <c r="C95" s="150" t="s">
        <v>698</v>
      </c>
      <c r="D95" s="150" t="s">
        <v>691</v>
      </c>
      <c r="E95" s="150" t="s">
        <v>699</v>
      </c>
      <c r="F95" s="150" t="s">
        <v>216</v>
      </c>
      <c r="H95" s="27" t="s">
        <v>215</v>
      </c>
      <c r="I95" s="26" t="s">
        <v>214</v>
      </c>
    </row>
    <row r="96" spans="1:9" x14ac:dyDescent="0.35">
      <c r="A96" s="150" t="s">
        <v>218</v>
      </c>
      <c r="B96" s="150" t="s">
        <v>688</v>
      </c>
      <c r="C96" s="150" t="s">
        <v>698</v>
      </c>
      <c r="D96" s="150" t="s">
        <v>691</v>
      </c>
      <c r="E96" s="150" t="s">
        <v>699</v>
      </c>
      <c r="F96" s="150" t="s">
        <v>59</v>
      </c>
      <c r="H96" s="27" t="s">
        <v>217</v>
      </c>
      <c r="I96" s="26" t="s">
        <v>216</v>
      </c>
    </row>
    <row r="97" spans="1:9" x14ac:dyDescent="0.35">
      <c r="A97" s="150" t="s">
        <v>755</v>
      </c>
      <c r="B97" s="150" t="s">
        <v>688</v>
      </c>
      <c r="C97" s="150" t="s">
        <v>694</v>
      </c>
      <c r="D97" s="150" t="s">
        <v>436</v>
      </c>
      <c r="E97" s="150" t="s">
        <v>695</v>
      </c>
      <c r="F97" s="150" t="s">
        <v>49</v>
      </c>
      <c r="H97" s="27" t="s">
        <v>218</v>
      </c>
      <c r="I97" s="26" t="s">
        <v>59</v>
      </c>
    </row>
    <row r="98" spans="1:9" x14ac:dyDescent="0.35">
      <c r="A98" s="150" t="s">
        <v>756</v>
      </c>
      <c r="B98" s="150" t="s">
        <v>688</v>
      </c>
      <c r="C98" s="150" t="s">
        <v>694</v>
      </c>
      <c r="D98" s="150" t="s">
        <v>436</v>
      </c>
      <c r="E98" s="150" t="s">
        <v>704</v>
      </c>
      <c r="F98" s="150" t="s">
        <v>53</v>
      </c>
      <c r="H98" s="27" t="s">
        <v>220</v>
      </c>
      <c r="I98" s="26" t="s">
        <v>219</v>
      </c>
    </row>
    <row r="99" spans="1:9" x14ac:dyDescent="0.35">
      <c r="A99" s="150" t="s">
        <v>757</v>
      </c>
      <c r="B99" s="150" t="s">
        <v>688</v>
      </c>
      <c r="C99" s="150" t="s">
        <v>690</v>
      </c>
      <c r="D99" s="150" t="s">
        <v>691</v>
      </c>
      <c r="E99" s="150" t="s">
        <v>679</v>
      </c>
      <c r="F99" s="150" t="s">
        <v>757</v>
      </c>
      <c r="H99" s="26" t="s">
        <v>221</v>
      </c>
      <c r="I99" s="26" t="s">
        <v>57</v>
      </c>
    </row>
    <row r="100" spans="1:9" x14ac:dyDescent="0.35">
      <c r="A100" s="150" t="s">
        <v>758</v>
      </c>
      <c r="B100" s="150" t="s">
        <v>684</v>
      </c>
      <c r="C100" s="150" t="s">
        <v>694</v>
      </c>
      <c r="D100" s="150" t="s">
        <v>436</v>
      </c>
      <c r="E100" s="150" t="s">
        <v>679</v>
      </c>
      <c r="F100" s="150" t="s">
        <v>758</v>
      </c>
      <c r="H100" s="27" t="s">
        <v>223</v>
      </c>
      <c r="I100" s="26" t="s">
        <v>222</v>
      </c>
    </row>
    <row r="101" spans="1:9" x14ac:dyDescent="0.35">
      <c r="A101" s="150" t="s">
        <v>759</v>
      </c>
      <c r="B101" s="150" t="s">
        <v>688</v>
      </c>
      <c r="C101" s="150" t="s">
        <v>694</v>
      </c>
      <c r="D101" s="150" t="s">
        <v>436</v>
      </c>
      <c r="E101" s="150" t="s">
        <v>695</v>
      </c>
      <c r="F101" s="150" t="s">
        <v>51</v>
      </c>
      <c r="H101" s="26" t="s">
        <v>225</v>
      </c>
      <c r="I101" s="26" t="s">
        <v>224</v>
      </c>
    </row>
    <row r="102" spans="1:9" x14ac:dyDescent="0.35">
      <c r="A102" s="150" t="s">
        <v>760</v>
      </c>
      <c r="B102" s="150" t="s">
        <v>684</v>
      </c>
      <c r="C102" s="150" t="s">
        <v>698</v>
      </c>
      <c r="D102" s="150" t="s">
        <v>691</v>
      </c>
      <c r="E102" s="150" t="s">
        <v>699</v>
      </c>
      <c r="F102" s="150" t="s">
        <v>219</v>
      </c>
      <c r="H102" s="27" t="s">
        <v>226</v>
      </c>
      <c r="I102" s="26" t="s">
        <v>55</v>
      </c>
    </row>
    <row r="103" spans="1:9" x14ac:dyDescent="0.35">
      <c r="A103" s="150" t="s">
        <v>221</v>
      </c>
      <c r="B103" s="150" t="s">
        <v>688</v>
      </c>
      <c r="C103" s="150" t="s">
        <v>690</v>
      </c>
      <c r="D103" s="150" t="s">
        <v>691</v>
      </c>
      <c r="E103" s="150" t="s">
        <v>714</v>
      </c>
      <c r="F103" s="150" t="s">
        <v>57</v>
      </c>
      <c r="H103" s="26" t="s">
        <v>228</v>
      </c>
      <c r="I103" s="26" t="s">
        <v>227</v>
      </c>
    </row>
    <row r="104" spans="1:9" x14ac:dyDescent="0.35">
      <c r="A104" s="150" t="s">
        <v>761</v>
      </c>
      <c r="B104" s="150" t="s">
        <v>688</v>
      </c>
      <c r="C104" s="150" t="s">
        <v>694</v>
      </c>
      <c r="D104" s="150" t="s">
        <v>436</v>
      </c>
      <c r="E104" s="150" t="s">
        <v>695</v>
      </c>
      <c r="F104" s="150" t="s">
        <v>59</v>
      </c>
      <c r="H104" s="27" t="s">
        <v>229</v>
      </c>
      <c r="I104" s="26" t="s">
        <v>51</v>
      </c>
    </row>
    <row r="105" spans="1:9" x14ac:dyDescent="0.35">
      <c r="A105" s="150" t="s">
        <v>223</v>
      </c>
      <c r="B105" s="150" t="s">
        <v>688</v>
      </c>
      <c r="C105" s="150" t="s">
        <v>698</v>
      </c>
      <c r="D105" s="150" t="s">
        <v>691</v>
      </c>
      <c r="E105" s="150" t="s">
        <v>699</v>
      </c>
      <c r="F105" s="150" t="s">
        <v>222</v>
      </c>
      <c r="H105" s="26" t="s">
        <v>230</v>
      </c>
      <c r="I105" s="26" t="s">
        <v>61</v>
      </c>
    </row>
    <row r="106" spans="1:9" x14ac:dyDescent="0.35">
      <c r="A106" s="150" t="s">
        <v>548</v>
      </c>
      <c r="B106" s="150" t="s">
        <v>688</v>
      </c>
      <c r="C106" s="150" t="s">
        <v>685</v>
      </c>
      <c r="D106" s="150" t="s">
        <v>762</v>
      </c>
      <c r="E106" s="150" t="s">
        <v>692</v>
      </c>
      <c r="F106" s="150" t="s">
        <v>549</v>
      </c>
      <c r="H106" s="26" t="s">
        <v>232</v>
      </c>
      <c r="I106" s="26" t="s">
        <v>231</v>
      </c>
    </row>
    <row r="107" spans="1:9" x14ac:dyDescent="0.35">
      <c r="A107" s="150" t="s">
        <v>610</v>
      </c>
      <c r="B107" s="150" t="s">
        <v>688</v>
      </c>
      <c r="C107" s="150" t="s">
        <v>698</v>
      </c>
      <c r="D107" s="150" t="s">
        <v>691</v>
      </c>
      <c r="E107" s="150" t="s">
        <v>679</v>
      </c>
      <c r="F107" s="150" t="s">
        <v>611</v>
      </c>
      <c r="H107" s="26" t="s">
        <v>234</v>
      </c>
      <c r="I107" s="26" t="s">
        <v>233</v>
      </c>
    </row>
    <row r="108" spans="1:9" x14ac:dyDescent="0.35">
      <c r="A108" s="150" t="s">
        <v>612</v>
      </c>
      <c r="B108" s="150" t="s">
        <v>688</v>
      </c>
      <c r="C108" s="150" t="s">
        <v>701</v>
      </c>
      <c r="D108" s="150" t="s">
        <v>691</v>
      </c>
      <c r="E108" s="150" t="s">
        <v>679</v>
      </c>
      <c r="F108" s="150" t="s">
        <v>613</v>
      </c>
      <c r="H108" s="26" t="s">
        <v>236</v>
      </c>
      <c r="I108" s="26" t="s">
        <v>235</v>
      </c>
    </row>
    <row r="109" spans="1:9" x14ac:dyDescent="0.35">
      <c r="A109" s="150" t="s">
        <v>225</v>
      </c>
      <c r="B109" s="150" t="s">
        <v>688</v>
      </c>
      <c r="C109" s="150" t="s">
        <v>690</v>
      </c>
      <c r="D109" s="150" t="s">
        <v>691</v>
      </c>
      <c r="E109" s="150" t="s">
        <v>714</v>
      </c>
      <c r="F109" s="150" t="s">
        <v>224</v>
      </c>
      <c r="H109" s="26" t="s">
        <v>238</v>
      </c>
      <c r="I109" s="26" t="s">
        <v>237</v>
      </c>
    </row>
    <row r="110" spans="1:9" x14ac:dyDescent="0.35">
      <c r="A110" s="150" t="s">
        <v>763</v>
      </c>
      <c r="B110" s="150" t="s">
        <v>688</v>
      </c>
      <c r="C110" s="150" t="s">
        <v>690</v>
      </c>
      <c r="D110" s="150" t="s">
        <v>691</v>
      </c>
      <c r="E110" s="150" t="s">
        <v>679</v>
      </c>
      <c r="F110" s="150" t="s">
        <v>763</v>
      </c>
      <c r="H110" s="27" t="s">
        <v>240</v>
      </c>
      <c r="I110" s="26" t="s">
        <v>239</v>
      </c>
    </row>
    <row r="111" spans="1:9" x14ac:dyDescent="0.35">
      <c r="A111" s="150" t="s">
        <v>226</v>
      </c>
      <c r="B111" s="150" t="s">
        <v>688</v>
      </c>
      <c r="C111" s="150" t="s">
        <v>698</v>
      </c>
      <c r="D111" s="150" t="s">
        <v>691</v>
      </c>
      <c r="E111" s="150" t="s">
        <v>699</v>
      </c>
      <c r="F111" s="150" t="s">
        <v>55</v>
      </c>
      <c r="H111" s="26" t="s">
        <v>242</v>
      </c>
      <c r="I111" s="26" t="s">
        <v>241</v>
      </c>
    </row>
    <row r="112" spans="1:9" x14ac:dyDescent="0.35">
      <c r="A112" s="150" t="s">
        <v>764</v>
      </c>
      <c r="B112" s="150" t="s">
        <v>688</v>
      </c>
      <c r="C112" s="150" t="s">
        <v>690</v>
      </c>
      <c r="D112" s="150" t="s">
        <v>691</v>
      </c>
      <c r="E112" s="150" t="s">
        <v>679</v>
      </c>
      <c r="F112" s="150" t="s">
        <v>764</v>
      </c>
      <c r="H112" s="26" t="s">
        <v>244</v>
      </c>
      <c r="I112" s="26" t="s">
        <v>243</v>
      </c>
    </row>
    <row r="113" spans="1:9" x14ac:dyDescent="0.35">
      <c r="A113" s="150" t="s">
        <v>228</v>
      </c>
      <c r="B113" s="150" t="s">
        <v>688</v>
      </c>
      <c r="C113" s="150" t="s">
        <v>701</v>
      </c>
      <c r="D113" s="150" t="s">
        <v>691</v>
      </c>
      <c r="E113" s="150" t="s">
        <v>712</v>
      </c>
      <c r="F113" s="150" t="s">
        <v>227</v>
      </c>
      <c r="H113" s="26" t="s">
        <v>245</v>
      </c>
      <c r="I113" s="26" t="s">
        <v>69</v>
      </c>
    </row>
    <row r="114" spans="1:9" x14ac:dyDescent="0.35">
      <c r="A114" s="150" t="s">
        <v>765</v>
      </c>
      <c r="B114" s="150" t="s">
        <v>684</v>
      </c>
      <c r="C114" s="150" t="s">
        <v>694</v>
      </c>
      <c r="D114" s="150" t="s">
        <v>436</v>
      </c>
      <c r="E114" s="150" t="s">
        <v>737</v>
      </c>
      <c r="F114" s="150" t="s">
        <v>55</v>
      </c>
      <c r="H114" s="27" t="s">
        <v>247</v>
      </c>
      <c r="I114" s="26" t="s">
        <v>246</v>
      </c>
    </row>
    <row r="115" spans="1:9" x14ac:dyDescent="0.35">
      <c r="A115" s="150" t="s">
        <v>766</v>
      </c>
      <c r="B115" s="150" t="s">
        <v>688</v>
      </c>
      <c r="C115" s="150" t="s">
        <v>685</v>
      </c>
      <c r="D115" s="150" t="s">
        <v>686</v>
      </c>
      <c r="E115" s="150" t="s">
        <v>697</v>
      </c>
      <c r="F115" s="150" t="s">
        <v>766</v>
      </c>
      <c r="H115" s="27" t="s">
        <v>248</v>
      </c>
      <c r="I115" s="26" t="s">
        <v>71</v>
      </c>
    </row>
    <row r="116" spans="1:9" x14ac:dyDescent="0.35">
      <c r="A116" s="150" t="s">
        <v>229</v>
      </c>
      <c r="B116" s="150" t="s">
        <v>688</v>
      </c>
      <c r="C116" s="150" t="s">
        <v>698</v>
      </c>
      <c r="D116" s="150" t="s">
        <v>691</v>
      </c>
      <c r="E116" s="150" t="s">
        <v>699</v>
      </c>
      <c r="F116" s="150" t="s">
        <v>51</v>
      </c>
      <c r="H116" s="26" t="s">
        <v>250</v>
      </c>
      <c r="I116" s="26" t="s">
        <v>249</v>
      </c>
    </row>
    <row r="117" spans="1:9" x14ac:dyDescent="0.35">
      <c r="A117" s="150" t="s">
        <v>230</v>
      </c>
      <c r="B117" s="150" t="s">
        <v>688</v>
      </c>
      <c r="C117" s="150" t="s">
        <v>701</v>
      </c>
      <c r="D117" s="150" t="s">
        <v>691</v>
      </c>
      <c r="E117" s="150" t="s">
        <v>712</v>
      </c>
      <c r="F117" s="150" t="s">
        <v>61</v>
      </c>
      <c r="H117" s="26" t="s">
        <v>252</v>
      </c>
      <c r="I117" s="26" t="s">
        <v>251</v>
      </c>
    </row>
    <row r="118" spans="1:9" x14ac:dyDescent="0.35">
      <c r="A118" s="150" t="s">
        <v>767</v>
      </c>
      <c r="B118" s="150" t="s">
        <v>688</v>
      </c>
      <c r="C118" s="150" t="s">
        <v>694</v>
      </c>
      <c r="D118" s="150" t="s">
        <v>703</v>
      </c>
      <c r="E118" s="150" t="s">
        <v>704</v>
      </c>
      <c r="F118" s="150" t="s">
        <v>767</v>
      </c>
      <c r="H118" s="26" t="s">
        <v>253</v>
      </c>
      <c r="I118" s="26" t="s">
        <v>73</v>
      </c>
    </row>
    <row r="119" spans="1:9" x14ac:dyDescent="0.35">
      <c r="A119" s="150" t="s">
        <v>232</v>
      </c>
      <c r="B119" s="150" t="s">
        <v>688</v>
      </c>
      <c r="C119" s="150" t="s">
        <v>690</v>
      </c>
      <c r="D119" s="150" t="s">
        <v>691</v>
      </c>
      <c r="E119" s="150" t="s">
        <v>714</v>
      </c>
      <c r="F119" s="150" t="s">
        <v>231</v>
      </c>
      <c r="H119" s="27" t="s">
        <v>255</v>
      </c>
      <c r="I119" s="26" t="s">
        <v>254</v>
      </c>
    </row>
    <row r="120" spans="1:9" x14ac:dyDescent="0.35">
      <c r="A120" s="150" t="s">
        <v>768</v>
      </c>
      <c r="B120" s="150" t="s">
        <v>688</v>
      </c>
      <c r="C120" s="150" t="s">
        <v>694</v>
      </c>
      <c r="D120" s="150" t="s">
        <v>436</v>
      </c>
      <c r="E120" s="150" t="s">
        <v>695</v>
      </c>
      <c r="F120" s="150" t="s">
        <v>61</v>
      </c>
      <c r="H120" s="26" t="s">
        <v>257</v>
      </c>
      <c r="I120" s="26" t="s">
        <v>256</v>
      </c>
    </row>
    <row r="121" spans="1:9" x14ac:dyDescent="0.35">
      <c r="A121" s="150" t="s">
        <v>234</v>
      </c>
      <c r="B121" s="150" t="s">
        <v>688</v>
      </c>
      <c r="C121" s="150" t="s">
        <v>701</v>
      </c>
      <c r="D121" s="150" t="s">
        <v>691</v>
      </c>
      <c r="E121" s="150" t="s">
        <v>712</v>
      </c>
      <c r="F121" s="150" t="s">
        <v>233</v>
      </c>
      <c r="H121" s="26" t="s">
        <v>259</v>
      </c>
      <c r="I121" s="26" t="s">
        <v>258</v>
      </c>
    </row>
    <row r="122" spans="1:9" x14ac:dyDescent="0.35">
      <c r="A122" s="150" t="s">
        <v>769</v>
      </c>
      <c r="B122" s="150" t="s">
        <v>684</v>
      </c>
      <c r="C122" s="150" t="s">
        <v>701</v>
      </c>
      <c r="D122" s="150" t="s">
        <v>691</v>
      </c>
      <c r="E122" s="150" t="s">
        <v>679</v>
      </c>
      <c r="F122" s="150" t="s">
        <v>769</v>
      </c>
      <c r="H122" s="26" t="s">
        <v>261</v>
      </c>
      <c r="I122" s="26" t="s">
        <v>260</v>
      </c>
    </row>
    <row r="123" spans="1:9" x14ac:dyDescent="0.35">
      <c r="A123" s="150" t="s">
        <v>236</v>
      </c>
      <c r="B123" s="150" t="s">
        <v>688</v>
      </c>
      <c r="C123" s="150" t="s">
        <v>701</v>
      </c>
      <c r="D123" s="150" t="s">
        <v>691</v>
      </c>
      <c r="E123" s="150" t="s">
        <v>712</v>
      </c>
      <c r="F123" s="150" t="s">
        <v>235</v>
      </c>
      <c r="H123" s="26" t="s">
        <v>263</v>
      </c>
      <c r="I123" s="26" t="s">
        <v>262</v>
      </c>
    </row>
    <row r="124" spans="1:9" x14ac:dyDescent="0.35">
      <c r="A124" s="150" t="s">
        <v>238</v>
      </c>
      <c r="B124" s="150" t="s">
        <v>684</v>
      </c>
      <c r="C124" s="150" t="s">
        <v>701</v>
      </c>
      <c r="D124" s="150" t="s">
        <v>691</v>
      </c>
      <c r="E124" s="150" t="s">
        <v>712</v>
      </c>
      <c r="F124" s="150" t="s">
        <v>237</v>
      </c>
      <c r="H124" s="27" t="s">
        <v>265</v>
      </c>
      <c r="I124" s="26" t="s">
        <v>264</v>
      </c>
    </row>
    <row r="125" spans="1:9" x14ac:dyDescent="0.35">
      <c r="A125" s="150" t="s">
        <v>770</v>
      </c>
      <c r="B125" s="150" t="s">
        <v>688</v>
      </c>
      <c r="C125" s="150" t="s">
        <v>701</v>
      </c>
      <c r="D125" s="150" t="s">
        <v>762</v>
      </c>
      <c r="E125" s="150" t="s">
        <v>679</v>
      </c>
      <c r="F125" s="150" t="s">
        <v>770</v>
      </c>
      <c r="H125" s="27" t="s">
        <v>266</v>
      </c>
      <c r="I125" s="26" t="s">
        <v>79</v>
      </c>
    </row>
    <row r="126" spans="1:9" x14ac:dyDescent="0.35">
      <c r="A126" s="150" t="s">
        <v>771</v>
      </c>
      <c r="B126" s="150" t="s">
        <v>688</v>
      </c>
      <c r="C126" s="150" t="s">
        <v>694</v>
      </c>
      <c r="D126" s="150" t="s">
        <v>436</v>
      </c>
      <c r="E126" s="150" t="s">
        <v>704</v>
      </c>
      <c r="F126" s="150" t="s">
        <v>63</v>
      </c>
      <c r="H126" s="27" t="s">
        <v>268</v>
      </c>
      <c r="I126" s="26" t="s">
        <v>267</v>
      </c>
    </row>
    <row r="127" spans="1:9" x14ac:dyDescent="0.35">
      <c r="A127" s="150" t="s">
        <v>772</v>
      </c>
      <c r="B127" s="150" t="s">
        <v>688</v>
      </c>
      <c r="C127" s="150" t="s">
        <v>690</v>
      </c>
      <c r="D127" s="150" t="s">
        <v>691</v>
      </c>
      <c r="E127" s="150" t="s">
        <v>679</v>
      </c>
      <c r="F127" s="150" t="s">
        <v>772</v>
      </c>
      <c r="H127" s="26" t="s">
        <v>270</v>
      </c>
      <c r="I127" s="26" t="s">
        <v>269</v>
      </c>
    </row>
    <row r="128" spans="1:9" x14ac:dyDescent="0.35">
      <c r="A128" s="150" t="s">
        <v>773</v>
      </c>
      <c r="B128" s="150" t="s">
        <v>688</v>
      </c>
      <c r="C128" s="150" t="s">
        <v>694</v>
      </c>
      <c r="D128" s="150" t="s">
        <v>436</v>
      </c>
      <c r="E128" s="150" t="s">
        <v>704</v>
      </c>
      <c r="F128" s="150" t="s">
        <v>67</v>
      </c>
      <c r="H128" s="26" t="s">
        <v>271</v>
      </c>
      <c r="I128" s="26" t="s">
        <v>85</v>
      </c>
    </row>
    <row r="129" spans="1:9" x14ac:dyDescent="0.35">
      <c r="A129" s="150" t="s">
        <v>774</v>
      </c>
      <c r="B129" s="150" t="s">
        <v>688</v>
      </c>
      <c r="C129" s="150" t="s">
        <v>690</v>
      </c>
      <c r="D129" s="150" t="s">
        <v>691</v>
      </c>
      <c r="E129" s="150" t="s">
        <v>679</v>
      </c>
      <c r="F129" s="150" t="s">
        <v>615</v>
      </c>
      <c r="H129" s="27" t="s">
        <v>272</v>
      </c>
      <c r="I129" s="26" t="s">
        <v>89</v>
      </c>
    </row>
    <row r="130" spans="1:9" x14ac:dyDescent="0.35">
      <c r="A130" s="150" t="s">
        <v>550</v>
      </c>
      <c r="B130" s="150" t="s">
        <v>688</v>
      </c>
      <c r="C130" s="150" t="s">
        <v>685</v>
      </c>
      <c r="D130" s="150" t="s">
        <v>691</v>
      </c>
      <c r="E130" s="150" t="s">
        <v>692</v>
      </c>
      <c r="F130" s="150" t="s">
        <v>551</v>
      </c>
      <c r="H130" s="26" t="s">
        <v>274</v>
      </c>
      <c r="I130" s="26" t="s">
        <v>273</v>
      </c>
    </row>
    <row r="131" spans="1:9" x14ac:dyDescent="0.35">
      <c r="A131" s="150" t="s">
        <v>775</v>
      </c>
      <c r="B131" s="150" t="s">
        <v>688</v>
      </c>
      <c r="C131" s="150" t="s">
        <v>694</v>
      </c>
      <c r="D131" s="150" t="s">
        <v>436</v>
      </c>
      <c r="E131" s="150" t="s">
        <v>679</v>
      </c>
      <c r="F131" s="150" t="s">
        <v>775</v>
      </c>
      <c r="H131" s="26" t="s">
        <v>276</v>
      </c>
      <c r="I131" s="26" t="s">
        <v>275</v>
      </c>
    </row>
    <row r="132" spans="1:9" x14ac:dyDescent="0.35">
      <c r="A132" s="150" t="s">
        <v>616</v>
      </c>
      <c r="B132" s="150" t="s">
        <v>688</v>
      </c>
      <c r="C132" s="150" t="s">
        <v>690</v>
      </c>
      <c r="D132" s="150" t="s">
        <v>691</v>
      </c>
      <c r="E132" s="150" t="s">
        <v>679</v>
      </c>
      <c r="F132" s="150" t="s">
        <v>617</v>
      </c>
      <c r="H132" s="27" t="s">
        <v>278</v>
      </c>
      <c r="I132" s="26" t="s">
        <v>277</v>
      </c>
    </row>
    <row r="133" spans="1:9" x14ac:dyDescent="0.35">
      <c r="A133" s="150" t="s">
        <v>240</v>
      </c>
      <c r="B133" s="150" t="s">
        <v>688</v>
      </c>
      <c r="C133" s="150" t="s">
        <v>698</v>
      </c>
      <c r="D133" s="150" t="s">
        <v>691</v>
      </c>
      <c r="E133" s="150" t="s">
        <v>699</v>
      </c>
      <c r="F133" s="150" t="s">
        <v>239</v>
      </c>
      <c r="H133" s="27" t="s">
        <v>280</v>
      </c>
      <c r="I133" s="26" t="s">
        <v>279</v>
      </c>
    </row>
    <row r="134" spans="1:9" x14ac:dyDescent="0.35">
      <c r="A134" s="150" t="s">
        <v>776</v>
      </c>
      <c r="B134" s="150" t="s">
        <v>688</v>
      </c>
      <c r="C134" s="150" t="s">
        <v>685</v>
      </c>
      <c r="D134" s="150" t="s">
        <v>686</v>
      </c>
      <c r="E134" s="150" t="s">
        <v>697</v>
      </c>
      <c r="F134" s="150" t="s">
        <v>776</v>
      </c>
      <c r="H134" s="27" t="s">
        <v>281</v>
      </c>
      <c r="I134" s="26" t="s">
        <v>97</v>
      </c>
    </row>
    <row r="135" spans="1:9" x14ac:dyDescent="0.35">
      <c r="A135" s="150" t="s">
        <v>777</v>
      </c>
      <c r="B135" s="150" t="s">
        <v>688</v>
      </c>
      <c r="C135" s="150" t="s">
        <v>701</v>
      </c>
      <c r="D135" s="150" t="s">
        <v>778</v>
      </c>
      <c r="E135" s="150" t="s">
        <v>778</v>
      </c>
      <c r="F135" s="150" t="s">
        <v>777</v>
      </c>
      <c r="H135" s="26" t="s">
        <v>283</v>
      </c>
      <c r="I135" s="26" t="s">
        <v>282</v>
      </c>
    </row>
    <row r="136" spans="1:9" x14ac:dyDescent="0.35">
      <c r="A136" s="150" t="s">
        <v>242</v>
      </c>
      <c r="B136" s="150" t="s">
        <v>688</v>
      </c>
      <c r="C136" s="150" t="s">
        <v>701</v>
      </c>
      <c r="D136" s="150" t="s">
        <v>691</v>
      </c>
      <c r="E136" s="150" t="s">
        <v>712</v>
      </c>
      <c r="F136" s="150" t="s">
        <v>241</v>
      </c>
      <c r="H136" s="27" t="s">
        <v>284</v>
      </c>
      <c r="I136" s="26" t="s">
        <v>101</v>
      </c>
    </row>
    <row r="137" spans="1:9" x14ac:dyDescent="0.35">
      <c r="A137" s="150" t="s">
        <v>779</v>
      </c>
      <c r="B137" s="150" t="s">
        <v>688</v>
      </c>
      <c r="C137" s="150" t="s">
        <v>701</v>
      </c>
      <c r="D137" s="150" t="s">
        <v>702</v>
      </c>
      <c r="E137" s="150" t="s">
        <v>679</v>
      </c>
      <c r="F137" s="150" t="s">
        <v>779</v>
      </c>
      <c r="H137" s="26" t="s">
        <v>286</v>
      </c>
      <c r="I137" s="26" t="s">
        <v>285</v>
      </c>
    </row>
    <row r="138" spans="1:9" x14ac:dyDescent="0.35">
      <c r="A138" s="150" t="s">
        <v>780</v>
      </c>
      <c r="B138" s="150" t="s">
        <v>688</v>
      </c>
      <c r="C138" s="150" t="s">
        <v>694</v>
      </c>
      <c r="D138" s="150" t="s">
        <v>436</v>
      </c>
      <c r="E138" s="150" t="s">
        <v>704</v>
      </c>
      <c r="F138" s="150" t="s">
        <v>780</v>
      </c>
      <c r="H138" s="26" t="s">
        <v>288</v>
      </c>
      <c r="I138" s="26" t="s">
        <v>287</v>
      </c>
    </row>
    <row r="139" spans="1:9" x14ac:dyDescent="0.35">
      <c r="A139" s="150" t="s">
        <v>244</v>
      </c>
      <c r="B139" s="150" t="s">
        <v>688</v>
      </c>
      <c r="C139" s="150" t="s">
        <v>701</v>
      </c>
      <c r="D139" s="150" t="s">
        <v>691</v>
      </c>
      <c r="E139" s="150" t="s">
        <v>712</v>
      </c>
      <c r="F139" s="150" t="s">
        <v>243</v>
      </c>
      <c r="H139" s="27" t="s">
        <v>289</v>
      </c>
      <c r="I139" s="26" t="s">
        <v>115</v>
      </c>
    </row>
    <row r="140" spans="1:9" x14ac:dyDescent="0.35">
      <c r="A140" s="150" t="s">
        <v>245</v>
      </c>
      <c r="B140" s="150" t="s">
        <v>688</v>
      </c>
      <c r="C140" s="150" t="s">
        <v>690</v>
      </c>
      <c r="D140" s="150" t="s">
        <v>691</v>
      </c>
      <c r="E140" s="150" t="s">
        <v>714</v>
      </c>
      <c r="F140" s="150" t="s">
        <v>69</v>
      </c>
      <c r="H140" s="26" t="s">
        <v>291</v>
      </c>
      <c r="I140" s="26" t="s">
        <v>290</v>
      </c>
    </row>
    <row r="141" spans="1:9" x14ac:dyDescent="0.35">
      <c r="A141" s="150" t="s">
        <v>781</v>
      </c>
      <c r="B141" s="150" t="s">
        <v>688</v>
      </c>
      <c r="C141" s="150" t="s">
        <v>690</v>
      </c>
      <c r="D141" s="150" t="s">
        <v>691</v>
      </c>
      <c r="E141" s="150" t="s">
        <v>679</v>
      </c>
      <c r="F141" s="150" t="s">
        <v>781</v>
      </c>
      <c r="H141" s="26" t="s">
        <v>292</v>
      </c>
      <c r="I141" s="26" t="s">
        <v>113</v>
      </c>
    </row>
    <row r="142" spans="1:9" x14ac:dyDescent="0.35">
      <c r="A142" s="150" t="s">
        <v>247</v>
      </c>
      <c r="B142" s="150" t="s">
        <v>688</v>
      </c>
      <c r="C142" s="150" t="s">
        <v>698</v>
      </c>
      <c r="D142" s="150" t="s">
        <v>691</v>
      </c>
      <c r="E142" s="150" t="s">
        <v>699</v>
      </c>
      <c r="F142" s="150" t="s">
        <v>246</v>
      </c>
      <c r="H142" s="26" t="s">
        <v>294</v>
      </c>
      <c r="I142" s="26" t="s">
        <v>293</v>
      </c>
    </row>
    <row r="143" spans="1:9" x14ac:dyDescent="0.35">
      <c r="A143" s="150" t="s">
        <v>618</v>
      </c>
      <c r="B143" s="150" t="s">
        <v>684</v>
      </c>
      <c r="C143" s="150" t="s">
        <v>701</v>
      </c>
      <c r="D143" s="150" t="s">
        <v>691</v>
      </c>
      <c r="E143" s="150" t="s">
        <v>679</v>
      </c>
      <c r="F143" s="150" t="s">
        <v>619</v>
      </c>
      <c r="H143" s="26" t="s">
        <v>296</v>
      </c>
      <c r="I143" s="26" t="s">
        <v>295</v>
      </c>
    </row>
    <row r="144" spans="1:9" x14ac:dyDescent="0.35">
      <c r="A144" s="150" t="s">
        <v>552</v>
      </c>
      <c r="B144" s="150" t="s">
        <v>688</v>
      </c>
      <c r="C144" s="150" t="s">
        <v>690</v>
      </c>
      <c r="D144" s="150" t="s">
        <v>691</v>
      </c>
      <c r="E144" s="150" t="s">
        <v>692</v>
      </c>
      <c r="F144" s="150" t="s">
        <v>553</v>
      </c>
      <c r="H144" s="27" t="s">
        <v>298</v>
      </c>
      <c r="I144" s="26" t="s">
        <v>297</v>
      </c>
    </row>
    <row r="145" spans="1:9" x14ac:dyDescent="0.35">
      <c r="A145" s="150" t="s">
        <v>554</v>
      </c>
      <c r="B145" s="150" t="s">
        <v>688</v>
      </c>
      <c r="C145" s="150" t="s">
        <v>685</v>
      </c>
      <c r="D145" s="150" t="s">
        <v>691</v>
      </c>
      <c r="E145" s="150" t="s">
        <v>692</v>
      </c>
      <c r="F145" s="150" t="s">
        <v>555</v>
      </c>
      <c r="H145" s="26" t="s">
        <v>300</v>
      </c>
      <c r="I145" s="26" t="s">
        <v>299</v>
      </c>
    </row>
    <row r="146" spans="1:9" x14ac:dyDescent="0.35">
      <c r="A146" s="150" t="s">
        <v>782</v>
      </c>
      <c r="B146" s="150" t="s">
        <v>688</v>
      </c>
      <c r="C146" s="150" t="s">
        <v>685</v>
      </c>
      <c r="D146" s="150" t="s">
        <v>686</v>
      </c>
      <c r="E146" s="150" t="s">
        <v>697</v>
      </c>
      <c r="F146" s="150" t="s">
        <v>782</v>
      </c>
      <c r="H146" s="26" t="s">
        <v>301</v>
      </c>
      <c r="I146" s="26" t="s">
        <v>121</v>
      </c>
    </row>
    <row r="147" spans="1:9" x14ac:dyDescent="0.35">
      <c r="A147" s="150" t="s">
        <v>620</v>
      </c>
      <c r="B147" s="150" t="s">
        <v>688</v>
      </c>
      <c r="C147" s="150" t="s">
        <v>701</v>
      </c>
      <c r="D147" s="150" t="s">
        <v>691</v>
      </c>
      <c r="E147" s="150" t="s">
        <v>679</v>
      </c>
      <c r="F147" s="150" t="s">
        <v>621</v>
      </c>
      <c r="H147" s="26" t="s">
        <v>302</v>
      </c>
      <c r="I147" s="26" t="s">
        <v>123</v>
      </c>
    </row>
    <row r="148" spans="1:9" x14ac:dyDescent="0.35">
      <c r="A148" s="150" t="s">
        <v>783</v>
      </c>
      <c r="B148" s="150" t="s">
        <v>688</v>
      </c>
      <c r="C148" s="150" t="s">
        <v>694</v>
      </c>
      <c r="D148" s="150" t="s">
        <v>436</v>
      </c>
      <c r="E148" s="150" t="s">
        <v>695</v>
      </c>
      <c r="F148" s="150" t="s">
        <v>71</v>
      </c>
      <c r="H148" s="27" t="s">
        <v>304</v>
      </c>
      <c r="I148" s="26" t="s">
        <v>303</v>
      </c>
    </row>
    <row r="149" spans="1:9" x14ac:dyDescent="0.35">
      <c r="A149" s="150" t="s">
        <v>556</v>
      </c>
      <c r="B149" s="150" t="s">
        <v>688</v>
      </c>
      <c r="C149" s="150" t="s">
        <v>685</v>
      </c>
      <c r="D149" s="150" t="s">
        <v>691</v>
      </c>
      <c r="E149" s="150" t="s">
        <v>692</v>
      </c>
      <c r="F149" s="150" t="s">
        <v>557</v>
      </c>
      <c r="H149" s="26" t="s">
        <v>306</v>
      </c>
      <c r="I149" s="26" t="s">
        <v>305</v>
      </c>
    </row>
    <row r="150" spans="1:9" x14ac:dyDescent="0.35">
      <c r="A150" s="150" t="s">
        <v>248</v>
      </c>
      <c r="B150" s="150" t="s">
        <v>688</v>
      </c>
      <c r="C150" s="150" t="s">
        <v>698</v>
      </c>
      <c r="D150" s="150" t="s">
        <v>691</v>
      </c>
      <c r="E150" s="150" t="s">
        <v>699</v>
      </c>
      <c r="F150" s="150" t="s">
        <v>71</v>
      </c>
      <c r="H150" s="27" t="s">
        <v>308</v>
      </c>
      <c r="I150" s="26" t="s">
        <v>307</v>
      </c>
    </row>
    <row r="151" spans="1:9" x14ac:dyDescent="0.35">
      <c r="A151" s="150" t="s">
        <v>250</v>
      </c>
      <c r="B151" s="150" t="s">
        <v>684</v>
      </c>
      <c r="C151" s="150" t="s">
        <v>690</v>
      </c>
      <c r="D151" s="150" t="s">
        <v>691</v>
      </c>
      <c r="E151" s="150" t="s">
        <v>714</v>
      </c>
      <c r="F151" s="150" t="s">
        <v>249</v>
      </c>
      <c r="H151" s="146" t="s">
        <v>540</v>
      </c>
      <c r="I151" s="150" t="s">
        <v>541</v>
      </c>
    </row>
    <row r="152" spans="1:9" x14ac:dyDescent="0.35">
      <c r="A152" s="150" t="s">
        <v>252</v>
      </c>
      <c r="B152" s="150" t="s">
        <v>688</v>
      </c>
      <c r="C152" s="150" t="s">
        <v>701</v>
      </c>
      <c r="D152" s="150" t="s">
        <v>691</v>
      </c>
      <c r="E152" s="150" t="s">
        <v>712</v>
      </c>
      <c r="F152" s="150" t="s">
        <v>251</v>
      </c>
      <c r="H152" s="146" t="s">
        <v>542</v>
      </c>
      <c r="I152" s="150" t="s">
        <v>543</v>
      </c>
    </row>
    <row r="153" spans="1:9" x14ac:dyDescent="0.35">
      <c r="A153" s="150" t="s">
        <v>784</v>
      </c>
      <c r="B153" s="150" t="s">
        <v>688</v>
      </c>
      <c r="C153" s="150" t="s">
        <v>685</v>
      </c>
      <c r="D153" s="150" t="s">
        <v>686</v>
      </c>
      <c r="E153" s="150" t="s">
        <v>697</v>
      </c>
      <c r="F153" s="150" t="s">
        <v>784</v>
      </c>
      <c r="H153" s="147" t="s">
        <v>544</v>
      </c>
      <c r="I153" s="150" t="s">
        <v>545</v>
      </c>
    </row>
    <row r="154" spans="1:9" x14ac:dyDescent="0.35">
      <c r="A154" s="150" t="s">
        <v>785</v>
      </c>
      <c r="B154" s="150" t="s">
        <v>688</v>
      </c>
      <c r="C154" s="150" t="s">
        <v>685</v>
      </c>
      <c r="D154" s="150" t="s">
        <v>686</v>
      </c>
      <c r="E154" s="150" t="s">
        <v>697</v>
      </c>
      <c r="F154" s="150" t="s">
        <v>785</v>
      </c>
      <c r="H154" s="146" t="s">
        <v>546</v>
      </c>
      <c r="I154" s="150" t="s">
        <v>547</v>
      </c>
    </row>
    <row r="155" spans="1:9" x14ac:dyDescent="0.35">
      <c r="A155" s="150" t="s">
        <v>786</v>
      </c>
      <c r="B155" s="150" t="s">
        <v>688</v>
      </c>
      <c r="C155" s="150" t="s">
        <v>701</v>
      </c>
      <c r="D155" s="150" t="s">
        <v>691</v>
      </c>
      <c r="E155" s="150" t="s">
        <v>679</v>
      </c>
      <c r="F155" s="150" t="s">
        <v>786</v>
      </c>
      <c r="H155" s="146" t="s">
        <v>548</v>
      </c>
      <c r="I155" s="150" t="s">
        <v>549</v>
      </c>
    </row>
    <row r="156" spans="1:9" x14ac:dyDescent="0.35">
      <c r="A156" s="150" t="s">
        <v>253</v>
      </c>
      <c r="B156" s="150" t="s">
        <v>688</v>
      </c>
      <c r="C156" s="150" t="s">
        <v>701</v>
      </c>
      <c r="D156" s="150" t="s">
        <v>691</v>
      </c>
      <c r="E156" s="150" t="s">
        <v>712</v>
      </c>
      <c r="F156" s="150" t="s">
        <v>73</v>
      </c>
      <c r="H156" s="146" t="s">
        <v>550</v>
      </c>
      <c r="I156" s="150" t="s">
        <v>551</v>
      </c>
    </row>
    <row r="157" spans="1:9" x14ac:dyDescent="0.35">
      <c r="A157" s="150" t="s">
        <v>622</v>
      </c>
      <c r="B157" s="150" t="s">
        <v>688</v>
      </c>
      <c r="C157" s="150" t="s">
        <v>690</v>
      </c>
      <c r="D157" s="150" t="s">
        <v>691</v>
      </c>
      <c r="E157" s="150" t="s">
        <v>679</v>
      </c>
      <c r="F157" s="150" t="s">
        <v>623</v>
      </c>
      <c r="H157" s="146" t="s">
        <v>552</v>
      </c>
      <c r="I157" s="150" t="s">
        <v>553</v>
      </c>
    </row>
    <row r="158" spans="1:9" x14ac:dyDescent="0.35">
      <c r="A158" s="150" t="s">
        <v>255</v>
      </c>
      <c r="B158" s="150" t="s">
        <v>688</v>
      </c>
      <c r="C158" s="150" t="s">
        <v>698</v>
      </c>
      <c r="D158" s="150" t="s">
        <v>691</v>
      </c>
      <c r="E158" s="150" t="s">
        <v>699</v>
      </c>
      <c r="F158" s="150" t="s">
        <v>254</v>
      </c>
      <c r="H158" s="146" t="s">
        <v>554</v>
      </c>
      <c r="I158" s="150" t="s">
        <v>555</v>
      </c>
    </row>
    <row r="159" spans="1:9" x14ac:dyDescent="0.35">
      <c r="A159" s="150" t="s">
        <v>624</v>
      </c>
      <c r="B159" s="150" t="s">
        <v>684</v>
      </c>
      <c r="C159" s="150" t="s">
        <v>690</v>
      </c>
      <c r="D159" s="150" t="s">
        <v>691</v>
      </c>
      <c r="E159" s="150" t="s">
        <v>679</v>
      </c>
      <c r="F159" s="150" t="s">
        <v>625</v>
      </c>
      <c r="H159" s="146" t="s">
        <v>556</v>
      </c>
      <c r="I159" s="150" t="s">
        <v>557</v>
      </c>
    </row>
    <row r="160" spans="1:9" x14ac:dyDescent="0.35">
      <c r="A160" s="150" t="s">
        <v>257</v>
      </c>
      <c r="B160" s="150" t="s">
        <v>688</v>
      </c>
      <c r="C160" s="150" t="s">
        <v>701</v>
      </c>
      <c r="D160" s="150" t="s">
        <v>691</v>
      </c>
      <c r="E160" s="150" t="s">
        <v>712</v>
      </c>
      <c r="F160" s="150" t="s">
        <v>256</v>
      </c>
      <c r="H160" s="146" t="s">
        <v>558</v>
      </c>
      <c r="I160" s="150" t="s">
        <v>559</v>
      </c>
    </row>
    <row r="161" spans="1:9" x14ac:dyDescent="0.35">
      <c r="A161" s="150" t="s">
        <v>787</v>
      </c>
      <c r="B161" s="150" t="s">
        <v>688</v>
      </c>
      <c r="C161" s="150" t="s">
        <v>690</v>
      </c>
      <c r="D161" s="150" t="s">
        <v>762</v>
      </c>
      <c r="E161" s="150" t="s">
        <v>697</v>
      </c>
      <c r="F161" s="150" t="s">
        <v>787</v>
      </c>
      <c r="H161" s="146" t="s">
        <v>560</v>
      </c>
      <c r="I161" s="150" t="s">
        <v>561</v>
      </c>
    </row>
    <row r="162" spans="1:9" x14ac:dyDescent="0.35">
      <c r="A162" s="150" t="s">
        <v>788</v>
      </c>
      <c r="B162" s="150" t="s">
        <v>684</v>
      </c>
      <c r="C162" s="150" t="s">
        <v>694</v>
      </c>
      <c r="D162" s="150" t="s">
        <v>436</v>
      </c>
      <c r="E162" s="150" t="s">
        <v>679</v>
      </c>
      <c r="F162" s="150" t="s">
        <v>788</v>
      </c>
      <c r="H162" s="146" t="s">
        <v>562</v>
      </c>
      <c r="I162" s="150" t="s">
        <v>563</v>
      </c>
    </row>
    <row r="163" spans="1:9" x14ac:dyDescent="0.35">
      <c r="A163" s="150" t="s">
        <v>789</v>
      </c>
      <c r="B163" s="150" t="s">
        <v>688</v>
      </c>
      <c r="C163" s="150" t="s">
        <v>685</v>
      </c>
      <c r="D163" s="150" t="s">
        <v>762</v>
      </c>
      <c r="E163" s="150" t="s">
        <v>697</v>
      </c>
      <c r="F163" s="150" t="s">
        <v>789</v>
      </c>
      <c r="H163" s="150" t="s">
        <v>564</v>
      </c>
      <c r="I163" s="150" t="s">
        <v>565</v>
      </c>
    </row>
    <row r="164" spans="1:9" x14ac:dyDescent="0.35">
      <c r="A164" s="150" t="s">
        <v>626</v>
      </c>
      <c r="B164" s="150" t="s">
        <v>688</v>
      </c>
      <c r="C164" s="150" t="s">
        <v>685</v>
      </c>
      <c r="D164" s="150" t="s">
        <v>691</v>
      </c>
      <c r="E164" s="150" t="s">
        <v>790</v>
      </c>
      <c r="F164" s="150" t="s">
        <v>627</v>
      </c>
      <c r="H164" s="148" t="s">
        <v>566</v>
      </c>
      <c r="I164" s="150" t="s">
        <v>567</v>
      </c>
    </row>
    <row r="165" spans="1:9" x14ac:dyDescent="0.35">
      <c r="A165" s="150" t="s">
        <v>259</v>
      </c>
      <c r="B165" s="150" t="s">
        <v>688</v>
      </c>
      <c r="C165" s="150" t="s">
        <v>694</v>
      </c>
      <c r="D165" s="150" t="s">
        <v>436</v>
      </c>
      <c r="E165" s="150" t="s">
        <v>747</v>
      </c>
      <c r="F165" s="150" t="s">
        <v>258</v>
      </c>
      <c r="H165" s="146" t="s">
        <v>568</v>
      </c>
      <c r="I165" s="150" t="s">
        <v>569</v>
      </c>
    </row>
    <row r="166" spans="1:9" x14ac:dyDescent="0.35">
      <c r="A166" s="150" t="s">
        <v>791</v>
      </c>
      <c r="B166" s="150" t="s">
        <v>688</v>
      </c>
      <c r="C166" s="150" t="s">
        <v>690</v>
      </c>
      <c r="D166" s="150" t="s">
        <v>686</v>
      </c>
      <c r="E166" s="150" t="s">
        <v>697</v>
      </c>
      <c r="F166" s="150" t="s">
        <v>791</v>
      </c>
      <c r="H166" s="146" t="s">
        <v>570</v>
      </c>
      <c r="I166" s="150" t="s">
        <v>571</v>
      </c>
    </row>
    <row r="167" spans="1:9" x14ac:dyDescent="0.35">
      <c r="A167" s="150" t="s">
        <v>792</v>
      </c>
      <c r="B167" s="150" t="s">
        <v>688</v>
      </c>
      <c r="C167" s="150" t="s">
        <v>694</v>
      </c>
      <c r="D167" s="150" t="s">
        <v>436</v>
      </c>
      <c r="E167" s="150" t="s">
        <v>737</v>
      </c>
      <c r="F167" s="150" t="s">
        <v>77</v>
      </c>
      <c r="H167" s="146" t="s">
        <v>572</v>
      </c>
      <c r="I167" s="150" t="s">
        <v>573</v>
      </c>
    </row>
    <row r="168" spans="1:9" x14ac:dyDescent="0.35">
      <c r="A168" s="150" t="s">
        <v>261</v>
      </c>
      <c r="B168" s="150" t="s">
        <v>688</v>
      </c>
      <c r="C168" s="150" t="s">
        <v>690</v>
      </c>
      <c r="D168" s="150" t="s">
        <v>691</v>
      </c>
      <c r="E168" s="150" t="s">
        <v>714</v>
      </c>
      <c r="F168" s="150" t="s">
        <v>260</v>
      </c>
      <c r="H168" s="146" t="s">
        <v>574</v>
      </c>
      <c r="I168" s="150" t="s">
        <v>575</v>
      </c>
    </row>
    <row r="169" spans="1:9" x14ac:dyDescent="0.35">
      <c r="A169" s="150" t="s">
        <v>628</v>
      </c>
      <c r="B169" s="150" t="s">
        <v>688</v>
      </c>
      <c r="C169" s="150" t="s">
        <v>685</v>
      </c>
      <c r="D169" s="150" t="s">
        <v>762</v>
      </c>
      <c r="E169" s="150" t="s">
        <v>679</v>
      </c>
      <c r="F169" s="150" t="s">
        <v>629</v>
      </c>
      <c r="H169" s="146" t="s">
        <v>576</v>
      </c>
      <c r="I169" s="150" t="s">
        <v>577</v>
      </c>
    </row>
    <row r="170" spans="1:9" x14ac:dyDescent="0.35">
      <c r="A170" s="150" t="s">
        <v>630</v>
      </c>
      <c r="B170" s="150" t="s">
        <v>684</v>
      </c>
      <c r="C170" s="150" t="s">
        <v>685</v>
      </c>
      <c r="D170" s="150" t="s">
        <v>691</v>
      </c>
      <c r="E170" s="150" t="s">
        <v>679</v>
      </c>
      <c r="F170" s="150" t="s">
        <v>630</v>
      </c>
      <c r="H170" s="146" t="s">
        <v>578</v>
      </c>
      <c r="I170" s="150" t="s">
        <v>579</v>
      </c>
    </row>
    <row r="171" spans="1:9" x14ac:dyDescent="0.35">
      <c r="A171" s="150" t="s">
        <v>793</v>
      </c>
      <c r="B171" s="150" t="s">
        <v>684</v>
      </c>
      <c r="C171" s="150" t="s">
        <v>698</v>
      </c>
      <c r="D171" s="150" t="s">
        <v>691</v>
      </c>
      <c r="E171" s="150" t="s">
        <v>679</v>
      </c>
      <c r="F171" s="150" t="s">
        <v>793</v>
      </c>
      <c r="H171" s="146" t="s">
        <v>580</v>
      </c>
      <c r="I171" s="150" t="s">
        <v>581</v>
      </c>
    </row>
    <row r="172" spans="1:9" x14ac:dyDescent="0.35">
      <c r="A172" s="150" t="s">
        <v>794</v>
      </c>
      <c r="B172" s="150" t="s">
        <v>688</v>
      </c>
      <c r="C172" s="150" t="s">
        <v>690</v>
      </c>
      <c r="D172" s="150" t="s">
        <v>691</v>
      </c>
      <c r="E172" s="150" t="s">
        <v>679</v>
      </c>
      <c r="F172" s="150" t="s">
        <v>794</v>
      </c>
      <c r="H172" s="147" t="s">
        <v>582</v>
      </c>
      <c r="I172" s="150" t="s">
        <v>583</v>
      </c>
    </row>
    <row r="173" spans="1:9" x14ac:dyDescent="0.35">
      <c r="A173" s="150" t="s">
        <v>632</v>
      </c>
      <c r="B173" s="150" t="s">
        <v>684</v>
      </c>
      <c r="C173" s="150" t="s">
        <v>701</v>
      </c>
      <c r="D173" s="150" t="s">
        <v>741</v>
      </c>
      <c r="E173" s="150" t="s">
        <v>679</v>
      </c>
      <c r="F173" s="150" t="s">
        <v>633</v>
      </c>
      <c r="H173" s="147" t="s">
        <v>584</v>
      </c>
      <c r="I173" s="150" t="s">
        <v>585</v>
      </c>
    </row>
    <row r="174" spans="1:9" x14ac:dyDescent="0.35">
      <c r="A174" s="150" t="s">
        <v>263</v>
      </c>
      <c r="B174" s="150" t="s">
        <v>688</v>
      </c>
      <c r="C174" s="150" t="s">
        <v>690</v>
      </c>
      <c r="D174" s="150" t="s">
        <v>691</v>
      </c>
      <c r="E174" s="150" t="s">
        <v>714</v>
      </c>
      <c r="F174" s="150" t="s">
        <v>262</v>
      </c>
      <c r="H174" s="148" t="s">
        <v>586</v>
      </c>
      <c r="I174" s="150" t="s">
        <v>587</v>
      </c>
    </row>
    <row r="175" spans="1:9" x14ac:dyDescent="0.35">
      <c r="A175" s="150" t="s">
        <v>265</v>
      </c>
      <c r="B175" s="150" t="s">
        <v>688</v>
      </c>
      <c r="C175" s="150" t="s">
        <v>698</v>
      </c>
      <c r="D175" s="150" t="s">
        <v>691</v>
      </c>
      <c r="E175" s="150" t="s">
        <v>699</v>
      </c>
      <c r="F175" s="150" t="s">
        <v>264</v>
      </c>
      <c r="H175" s="148" t="s">
        <v>588</v>
      </c>
      <c r="I175" s="150" t="s">
        <v>589</v>
      </c>
    </row>
    <row r="176" spans="1:9" x14ac:dyDescent="0.35">
      <c r="A176" s="150" t="s">
        <v>795</v>
      </c>
      <c r="B176" s="150" t="s">
        <v>688</v>
      </c>
      <c r="C176" s="150" t="s">
        <v>685</v>
      </c>
      <c r="D176" s="150" t="s">
        <v>686</v>
      </c>
      <c r="E176" s="150" t="s">
        <v>697</v>
      </c>
      <c r="F176" s="150" t="s">
        <v>795</v>
      </c>
      <c r="H176" s="148" t="s">
        <v>590</v>
      </c>
      <c r="I176" s="150" t="s">
        <v>591</v>
      </c>
    </row>
    <row r="177" spans="1:9" x14ac:dyDescent="0.35">
      <c r="A177" s="150" t="s">
        <v>266</v>
      </c>
      <c r="B177" s="150" t="s">
        <v>684</v>
      </c>
      <c r="C177" s="150" t="s">
        <v>698</v>
      </c>
      <c r="D177" s="150" t="s">
        <v>691</v>
      </c>
      <c r="E177" s="150" t="s">
        <v>699</v>
      </c>
      <c r="F177" s="150" t="s">
        <v>79</v>
      </c>
      <c r="H177" s="147" t="s">
        <v>592</v>
      </c>
      <c r="I177" s="150" t="s">
        <v>593</v>
      </c>
    </row>
    <row r="178" spans="1:9" x14ac:dyDescent="0.35">
      <c r="A178" s="150" t="s">
        <v>268</v>
      </c>
      <c r="B178" s="150" t="s">
        <v>688</v>
      </c>
      <c r="C178" s="150" t="s">
        <v>698</v>
      </c>
      <c r="D178" s="150" t="s">
        <v>691</v>
      </c>
      <c r="E178" s="150" t="s">
        <v>699</v>
      </c>
      <c r="F178" s="150" t="s">
        <v>267</v>
      </c>
      <c r="H178" s="147" t="s">
        <v>594</v>
      </c>
      <c r="I178" s="150" t="s">
        <v>595</v>
      </c>
    </row>
    <row r="179" spans="1:9" x14ac:dyDescent="0.35">
      <c r="A179" s="150" t="s">
        <v>796</v>
      </c>
      <c r="B179" s="150" t="s">
        <v>688</v>
      </c>
      <c r="C179" s="150" t="s">
        <v>690</v>
      </c>
      <c r="D179" s="150" t="s">
        <v>686</v>
      </c>
      <c r="E179" s="150" t="s">
        <v>697</v>
      </c>
      <c r="F179" s="150" t="s">
        <v>796</v>
      </c>
      <c r="H179" s="147" t="s">
        <v>596</v>
      </c>
      <c r="I179" s="150" t="s">
        <v>597</v>
      </c>
    </row>
    <row r="180" spans="1:9" x14ac:dyDescent="0.35">
      <c r="A180" s="150" t="s">
        <v>634</v>
      </c>
      <c r="B180" s="150" t="s">
        <v>688</v>
      </c>
      <c r="C180" s="150" t="s">
        <v>685</v>
      </c>
      <c r="D180" s="150" t="s">
        <v>691</v>
      </c>
      <c r="E180" s="150" t="s">
        <v>679</v>
      </c>
      <c r="F180" s="150" t="s">
        <v>635</v>
      </c>
      <c r="H180" s="148" t="s">
        <v>598</v>
      </c>
      <c r="I180" s="150" t="s">
        <v>599</v>
      </c>
    </row>
    <row r="181" spans="1:9" x14ac:dyDescent="0.35">
      <c r="A181" s="150" t="s">
        <v>797</v>
      </c>
      <c r="B181" s="150" t="s">
        <v>688</v>
      </c>
      <c r="C181" s="150" t="s">
        <v>694</v>
      </c>
      <c r="D181" s="150" t="s">
        <v>436</v>
      </c>
      <c r="E181" s="150" t="s">
        <v>695</v>
      </c>
      <c r="F181" s="150" t="s">
        <v>79</v>
      </c>
      <c r="H181" s="148" t="s">
        <v>600</v>
      </c>
      <c r="I181" s="150" t="s">
        <v>601</v>
      </c>
    </row>
    <row r="182" spans="1:9" x14ac:dyDescent="0.35">
      <c r="A182" s="150" t="s">
        <v>798</v>
      </c>
      <c r="B182" s="150" t="s">
        <v>684</v>
      </c>
      <c r="C182" s="150" t="s">
        <v>694</v>
      </c>
      <c r="D182" s="150" t="s">
        <v>436</v>
      </c>
      <c r="E182" s="150" t="s">
        <v>679</v>
      </c>
      <c r="F182" s="150" t="s">
        <v>798</v>
      </c>
      <c r="H182" s="148" t="s">
        <v>602</v>
      </c>
      <c r="I182" s="150" t="s">
        <v>603</v>
      </c>
    </row>
    <row r="183" spans="1:9" x14ac:dyDescent="0.35">
      <c r="A183" s="150" t="s">
        <v>799</v>
      </c>
      <c r="B183" s="150" t="s">
        <v>688</v>
      </c>
      <c r="C183" s="150" t="s">
        <v>694</v>
      </c>
      <c r="D183" s="150" t="s">
        <v>436</v>
      </c>
      <c r="E183" s="150" t="s">
        <v>695</v>
      </c>
      <c r="F183" s="150" t="s">
        <v>83</v>
      </c>
      <c r="H183" s="147" t="s">
        <v>604</v>
      </c>
      <c r="I183" s="150" t="s">
        <v>605</v>
      </c>
    </row>
    <row r="184" spans="1:9" x14ac:dyDescent="0.35">
      <c r="A184" s="150" t="s">
        <v>800</v>
      </c>
      <c r="B184" s="150" t="s">
        <v>688</v>
      </c>
      <c r="C184" s="150" t="s">
        <v>690</v>
      </c>
      <c r="D184" s="150" t="s">
        <v>691</v>
      </c>
      <c r="E184" s="150" t="s">
        <v>679</v>
      </c>
      <c r="F184" s="150" t="s">
        <v>800</v>
      </c>
      <c r="H184" s="148" t="s">
        <v>606</v>
      </c>
      <c r="I184" s="150" t="s">
        <v>607</v>
      </c>
    </row>
    <row r="185" spans="1:9" x14ac:dyDescent="0.35">
      <c r="A185" s="150" t="s">
        <v>801</v>
      </c>
      <c r="B185" s="150" t="s">
        <v>688</v>
      </c>
      <c r="C185" s="150" t="s">
        <v>685</v>
      </c>
      <c r="D185" s="150" t="s">
        <v>686</v>
      </c>
      <c r="E185" s="150" t="s">
        <v>697</v>
      </c>
      <c r="F185" s="150" t="s">
        <v>801</v>
      </c>
      <c r="H185" s="147" t="s">
        <v>608</v>
      </c>
      <c r="I185" s="150" t="s">
        <v>609</v>
      </c>
    </row>
    <row r="186" spans="1:9" x14ac:dyDescent="0.35">
      <c r="A186" s="150" t="s">
        <v>636</v>
      </c>
      <c r="B186" s="150" t="s">
        <v>684</v>
      </c>
      <c r="C186" s="150" t="s">
        <v>701</v>
      </c>
      <c r="D186" s="150" t="s">
        <v>691</v>
      </c>
      <c r="E186" s="150" t="s">
        <v>679</v>
      </c>
      <c r="F186" s="150" t="s">
        <v>637</v>
      </c>
      <c r="H186" s="147" t="s">
        <v>610</v>
      </c>
      <c r="I186" s="150" t="s">
        <v>611</v>
      </c>
    </row>
    <row r="187" spans="1:9" x14ac:dyDescent="0.35">
      <c r="A187" s="150" t="s">
        <v>270</v>
      </c>
      <c r="B187" s="150" t="s">
        <v>688</v>
      </c>
      <c r="C187" s="150" t="s">
        <v>690</v>
      </c>
      <c r="D187" s="150" t="s">
        <v>691</v>
      </c>
      <c r="E187" s="150" t="s">
        <v>714</v>
      </c>
      <c r="F187" s="150" t="s">
        <v>269</v>
      </c>
      <c r="H187" s="147" t="s">
        <v>612</v>
      </c>
      <c r="I187" s="150" t="s">
        <v>613</v>
      </c>
    </row>
    <row r="188" spans="1:9" x14ac:dyDescent="0.35">
      <c r="A188" s="150" t="s">
        <v>802</v>
      </c>
      <c r="B188" s="150" t="s">
        <v>688</v>
      </c>
      <c r="C188" s="150" t="s">
        <v>685</v>
      </c>
      <c r="D188" s="150" t="s">
        <v>686</v>
      </c>
      <c r="E188" s="150" t="s">
        <v>679</v>
      </c>
      <c r="F188" s="150" t="s">
        <v>802</v>
      </c>
      <c r="H188" s="147" t="s">
        <v>614</v>
      </c>
      <c r="I188" s="150" t="s">
        <v>615</v>
      </c>
    </row>
    <row r="189" spans="1:9" x14ac:dyDescent="0.35">
      <c r="A189" s="150" t="s">
        <v>803</v>
      </c>
      <c r="B189" s="150" t="s">
        <v>688</v>
      </c>
      <c r="C189" s="150" t="s">
        <v>694</v>
      </c>
      <c r="D189" s="150" t="s">
        <v>436</v>
      </c>
      <c r="E189" s="150" t="s">
        <v>679</v>
      </c>
      <c r="F189" s="150" t="s">
        <v>803</v>
      </c>
      <c r="H189" s="147" t="s">
        <v>616</v>
      </c>
      <c r="I189" s="150" t="s">
        <v>617</v>
      </c>
    </row>
    <row r="190" spans="1:9" x14ac:dyDescent="0.35">
      <c r="A190" s="150" t="s">
        <v>638</v>
      </c>
      <c r="B190" s="150" t="s">
        <v>684</v>
      </c>
      <c r="C190" s="150" t="s">
        <v>701</v>
      </c>
      <c r="D190" s="150" t="s">
        <v>691</v>
      </c>
      <c r="E190" s="150" t="s">
        <v>679</v>
      </c>
      <c r="F190" s="150" t="s">
        <v>638</v>
      </c>
      <c r="H190" s="147" t="s">
        <v>618</v>
      </c>
      <c r="I190" s="150" t="s">
        <v>619</v>
      </c>
    </row>
    <row r="191" spans="1:9" x14ac:dyDescent="0.35">
      <c r="A191" s="150" t="s">
        <v>640</v>
      </c>
      <c r="B191" s="150" t="s">
        <v>688</v>
      </c>
      <c r="C191" s="150" t="s">
        <v>701</v>
      </c>
      <c r="D191" s="150" t="s">
        <v>691</v>
      </c>
      <c r="E191" s="150" t="s">
        <v>679</v>
      </c>
      <c r="F191" s="150" t="s">
        <v>641</v>
      </c>
      <c r="H191" s="147" t="s">
        <v>620</v>
      </c>
      <c r="I191" s="150" t="s">
        <v>621</v>
      </c>
    </row>
    <row r="192" spans="1:9" x14ac:dyDescent="0.35">
      <c r="A192" s="150" t="s">
        <v>804</v>
      </c>
      <c r="B192" s="150" t="s">
        <v>688</v>
      </c>
      <c r="C192" s="150" t="s">
        <v>701</v>
      </c>
      <c r="D192" s="150" t="s">
        <v>762</v>
      </c>
      <c r="E192" s="150" t="s">
        <v>697</v>
      </c>
      <c r="F192" s="150" t="s">
        <v>804</v>
      </c>
      <c r="H192" s="147" t="s">
        <v>622</v>
      </c>
      <c r="I192" s="150" t="s">
        <v>623</v>
      </c>
    </row>
    <row r="193" spans="1:9" x14ac:dyDescent="0.35">
      <c r="A193" s="150" t="s">
        <v>805</v>
      </c>
      <c r="B193" s="150" t="s">
        <v>688</v>
      </c>
      <c r="C193" s="150" t="s">
        <v>685</v>
      </c>
      <c r="D193" s="150" t="s">
        <v>691</v>
      </c>
      <c r="E193" s="150" t="s">
        <v>692</v>
      </c>
      <c r="F193" s="150" t="s">
        <v>805</v>
      </c>
      <c r="H193" s="147" t="s">
        <v>624</v>
      </c>
      <c r="I193" s="150" t="s">
        <v>625</v>
      </c>
    </row>
    <row r="194" spans="1:9" x14ac:dyDescent="0.35">
      <c r="A194" s="150" t="s">
        <v>806</v>
      </c>
      <c r="B194" s="150" t="s">
        <v>688</v>
      </c>
      <c r="C194" s="150" t="s">
        <v>694</v>
      </c>
      <c r="D194" s="150" t="s">
        <v>436</v>
      </c>
      <c r="E194" s="150" t="s">
        <v>737</v>
      </c>
      <c r="F194" s="150" t="s">
        <v>85</v>
      </c>
      <c r="H194" s="146" t="s">
        <v>626</v>
      </c>
      <c r="I194" s="150" t="s">
        <v>627</v>
      </c>
    </row>
    <row r="195" spans="1:9" x14ac:dyDescent="0.35">
      <c r="A195" s="150" t="s">
        <v>271</v>
      </c>
      <c r="B195" s="150" t="s">
        <v>688</v>
      </c>
      <c r="C195" s="150" t="s">
        <v>701</v>
      </c>
      <c r="D195" s="150" t="s">
        <v>691</v>
      </c>
      <c r="E195" s="150" t="s">
        <v>712</v>
      </c>
      <c r="F195" s="150" t="s">
        <v>85</v>
      </c>
      <c r="H195" s="148" t="s">
        <v>628</v>
      </c>
      <c r="I195" s="150" t="s">
        <v>629</v>
      </c>
    </row>
    <row r="196" spans="1:9" x14ac:dyDescent="0.35">
      <c r="A196" s="150" t="s">
        <v>807</v>
      </c>
      <c r="B196" s="150" t="s">
        <v>684</v>
      </c>
      <c r="C196" s="150" t="s">
        <v>694</v>
      </c>
      <c r="D196" s="150" t="s">
        <v>703</v>
      </c>
      <c r="E196" s="150" t="s">
        <v>704</v>
      </c>
      <c r="F196" s="150" t="s">
        <v>807</v>
      </c>
      <c r="H196" s="148" t="s">
        <v>630</v>
      </c>
      <c r="I196" s="150" t="s">
        <v>631</v>
      </c>
    </row>
    <row r="197" spans="1:9" x14ac:dyDescent="0.35">
      <c r="A197" s="150" t="s">
        <v>808</v>
      </c>
      <c r="B197" s="150" t="s">
        <v>688</v>
      </c>
      <c r="C197" s="150" t="s">
        <v>685</v>
      </c>
      <c r="D197" s="150" t="s">
        <v>686</v>
      </c>
      <c r="E197" s="150" t="s">
        <v>697</v>
      </c>
      <c r="F197" s="150" t="s">
        <v>808</v>
      </c>
      <c r="H197" s="147" t="s">
        <v>632</v>
      </c>
      <c r="I197" s="150" t="s">
        <v>633</v>
      </c>
    </row>
    <row r="198" spans="1:9" x14ac:dyDescent="0.35">
      <c r="A198" s="150" t="s">
        <v>809</v>
      </c>
      <c r="B198" s="150" t="s">
        <v>688</v>
      </c>
      <c r="C198" s="150" t="s">
        <v>694</v>
      </c>
      <c r="D198" s="150" t="s">
        <v>436</v>
      </c>
      <c r="E198" s="150" t="s">
        <v>695</v>
      </c>
      <c r="F198" s="150" t="s">
        <v>91</v>
      </c>
      <c r="H198" s="148" t="s">
        <v>634</v>
      </c>
      <c r="I198" s="150" t="s">
        <v>635</v>
      </c>
    </row>
    <row r="199" spans="1:9" x14ac:dyDescent="0.35">
      <c r="A199" s="150" t="s">
        <v>272</v>
      </c>
      <c r="B199" s="150" t="s">
        <v>688</v>
      </c>
      <c r="C199" s="150" t="s">
        <v>698</v>
      </c>
      <c r="D199" s="150" t="s">
        <v>691</v>
      </c>
      <c r="E199" s="150" t="s">
        <v>699</v>
      </c>
      <c r="F199" s="150" t="s">
        <v>89</v>
      </c>
      <c r="H199" s="147" t="s">
        <v>636</v>
      </c>
      <c r="I199" s="150" t="s">
        <v>637</v>
      </c>
    </row>
    <row r="200" spans="1:9" x14ac:dyDescent="0.35">
      <c r="A200" s="150" t="s">
        <v>810</v>
      </c>
      <c r="B200" s="150" t="s">
        <v>684</v>
      </c>
      <c r="C200" s="150" t="s">
        <v>701</v>
      </c>
      <c r="D200" s="150" t="s">
        <v>702</v>
      </c>
      <c r="E200" s="150" t="s">
        <v>702</v>
      </c>
      <c r="F200" s="150" t="s">
        <v>810</v>
      </c>
      <c r="H200" s="147" t="s">
        <v>638</v>
      </c>
      <c r="I200" s="150" t="s">
        <v>639</v>
      </c>
    </row>
    <row r="201" spans="1:9" x14ac:dyDescent="0.35">
      <c r="A201" s="150" t="s">
        <v>811</v>
      </c>
      <c r="B201" s="150" t="s">
        <v>688</v>
      </c>
      <c r="C201" s="150" t="s">
        <v>694</v>
      </c>
      <c r="D201" s="150" t="s">
        <v>436</v>
      </c>
      <c r="E201" s="150" t="s">
        <v>679</v>
      </c>
      <c r="F201" s="150" t="s">
        <v>811</v>
      </c>
      <c r="H201" s="147" t="s">
        <v>640</v>
      </c>
      <c r="I201" s="150" t="s">
        <v>641</v>
      </c>
    </row>
    <row r="202" spans="1:9" x14ac:dyDescent="0.35">
      <c r="A202" s="150" t="s">
        <v>560</v>
      </c>
      <c r="B202" s="150" t="s">
        <v>684</v>
      </c>
      <c r="C202" s="150" t="s">
        <v>685</v>
      </c>
      <c r="D202" s="150" t="s">
        <v>691</v>
      </c>
      <c r="E202" s="150" t="s">
        <v>692</v>
      </c>
      <c r="F202" s="150" t="s">
        <v>561</v>
      </c>
      <c r="H202" s="147" t="s">
        <v>642</v>
      </c>
      <c r="I202" s="150" t="s">
        <v>643</v>
      </c>
    </row>
    <row r="203" spans="1:9" x14ac:dyDescent="0.35">
      <c r="A203" s="150" t="s">
        <v>812</v>
      </c>
      <c r="B203" s="150" t="s">
        <v>688</v>
      </c>
      <c r="C203" s="150" t="s">
        <v>694</v>
      </c>
      <c r="D203" s="150" t="s">
        <v>436</v>
      </c>
      <c r="E203" s="150" t="s">
        <v>679</v>
      </c>
      <c r="F203" s="150" t="s">
        <v>812</v>
      </c>
      <c r="H203" s="147" t="s">
        <v>644</v>
      </c>
      <c r="I203" s="150" t="s">
        <v>645</v>
      </c>
    </row>
    <row r="204" spans="1:9" x14ac:dyDescent="0.35">
      <c r="A204" s="150" t="s">
        <v>813</v>
      </c>
      <c r="B204" s="150" t="s">
        <v>684</v>
      </c>
      <c r="C204" s="150" t="s">
        <v>701</v>
      </c>
      <c r="D204" s="150" t="s">
        <v>762</v>
      </c>
      <c r="E204" s="150" t="s">
        <v>697</v>
      </c>
      <c r="F204" s="150" t="s">
        <v>813</v>
      </c>
      <c r="H204" s="147" t="s">
        <v>646</v>
      </c>
      <c r="I204" s="150" t="s">
        <v>647</v>
      </c>
    </row>
    <row r="205" spans="1:9" x14ac:dyDescent="0.35">
      <c r="A205" s="150" t="s">
        <v>814</v>
      </c>
      <c r="B205" s="150" t="s">
        <v>688</v>
      </c>
      <c r="C205" s="150" t="s">
        <v>685</v>
      </c>
      <c r="D205" s="150" t="s">
        <v>686</v>
      </c>
      <c r="E205" s="150" t="s">
        <v>697</v>
      </c>
      <c r="F205" s="150" t="s">
        <v>814</v>
      </c>
      <c r="H205" s="148" t="s">
        <v>648</v>
      </c>
      <c r="I205" s="150" t="s">
        <v>649</v>
      </c>
    </row>
    <row r="206" spans="1:9" x14ac:dyDescent="0.35">
      <c r="A206" s="150" t="s">
        <v>815</v>
      </c>
      <c r="B206" s="150" t="s">
        <v>688</v>
      </c>
      <c r="C206" s="150" t="s">
        <v>701</v>
      </c>
      <c r="D206" s="150" t="s">
        <v>762</v>
      </c>
      <c r="E206" s="150" t="s">
        <v>679</v>
      </c>
      <c r="F206" s="150" t="s">
        <v>815</v>
      </c>
      <c r="H206" s="148" t="s">
        <v>650</v>
      </c>
      <c r="I206" s="150" t="s">
        <v>651</v>
      </c>
    </row>
    <row r="207" spans="1:9" x14ac:dyDescent="0.35">
      <c r="A207" s="150" t="s">
        <v>642</v>
      </c>
      <c r="B207" s="150" t="s">
        <v>688</v>
      </c>
      <c r="C207" s="150" t="s">
        <v>701</v>
      </c>
      <c r="D207" s="150" t="s">
        <v>691</v>
      </c>
      <c r="E207" s="150" t="s">
        <v>679</v>
      </c>
      <c r="F207" s="150" t="s">
        <v>643</v>
      </c>
      <c r="H207" s="148" t="s">
        <v>652</v>
      </c>
      <c r="I207" s="150" t="s">
        <v>653</v>
      </c>
    </row>
    <row r="208" spans="1:9" x14ac:dyDescent="0.35">
      <c r="A208" s="150" t="s">
        <v>562</v>
      </c>
      <c r="B208" s="150" t="s">
        <v>688</v>
      </c>
      <c r="C208" s="150" t="s">
        <v>690</v>
      </c>
      <c r="D208" s="150" t="s">
        <v>691</v>
      </c>
      <c r="E208" s="150" t="s">
        <v>692</v>
      </c>
      <c r="F208" s="150" t="s">
        <v>563</v>
      </c>
      <c r="H208" s="148" t="s">
        <v>654</v>
      </c>
      <c r="I208" s="150" t="s">
        <v>655</v>
      </c>
    </row>
    <row r="209" spans="1:9" x14ac:dyDescent="0.35">
      <c r="A209" s="150" t="s">
        <v>816</v>
      </c>
      <c r="B209" s="150" t="s">
        <v>684</v>
      </c>
      <c r="C209" s="150" t="s">
        <v>685</v>
      </c>
      <c r="D209" s="150" t="s">
        <v>686</v>
      </c>
      <c r="E209" s="150" t="s">
        <v>679</v>
      </c>
      <c r="F209" s="150" t="s">
        <v>816</v>
      </c>
      <c r="H209" s="147" t="s">
        <v>656</v>
      </c>
      <c r="I209" s="150" t="s">
        <v>657</v>
      </c>
    </row>
    <row r="210" spans="1:9" x14ac:dyDescent="0.35">
      <c r="A210" s="150" t="s">
        <v>274</v>
      </c>
      <c r="B210" s="150" t="s">
        <v>684</v>
      </c>
      <c r="C210" s="150" t="s">
        <v>701</v>
      </c>
      <c r="D210" s="150" t="s">
        <v>691</v>
      </c>
      <c r="E210" s="150" t="s">
        <v>712</v>
      </c>
      <c r="F210" s="150" t="s">
        <v>273</v>
      </c>
      <c r="H210" s="147" t="s">
        <v>658</v>
      </c>
      <c r="I210" s="150" t="s">
        <v>659</v>
      </c>
    </row>
    <row r="211" spans="1:9" x14ac:dyDescent="0.35">
      <c r="A211" s="150" t="s">
        <v>276</v>
      </c>
      <c r="B211" s="150" t="s">
        <v>688</v>
      </c>
      <c r="C211" s="150" t="s">
        <v>690</v>
      </c>
      <c r="D211" s="150" t="s">
        <v>691</v>
      </c>
      <c r="E211" s="150" t="s">
        <v>714</v>
      </c>
      <c r="F211" s="150" t="s">
        <v>275</v>
      </c>
      <c r="H211" s="147" t="s">
        <v>660</v>
      </c>
      <c r="I211" s="150" t="s">
        <v>661</v>
      </c>
    </row>
    <row r="212" spans="1:9" x14ac:dyDescent="0.35">
      <c r="A212" s="150" t="s">
        <v>278</v>
      </c>
      <c r="B212" s="150" t="s">
        <v>688</v>
      </c>
      <c r="C212" s="150" t="s">
        <v>698</v>
      </c>
      <c r="D212" s="150" t="s">
        <v>691</v>
      </c>
      <c r="E212" s="150" t="s">
        <v>699</v>
      </c>
      <c r="F212" s="150" t="s">
        <v>277</v>
      </c>
      <c r="H212" s="147" t="s">
        <v>662</v>
      </c>
      <c r="I212" s="150" t="s">
        <v>663</v>
      </c>
    </row>
    <row r="213" spans="1:9" x14ac:dyDescent="0.35">
      <c r="A213" s="150" t="s">
        <v>817</v>
      </c>
      <c r="B213" s="150" t="s">
        <v>688</v>
      </c>
      <c r="C213" s="150" t="s">
        <v>694</v>
      </c>
      <c r="D213" s="150" t="s">
        <v>436</v>
      </c>
      <c r="E213" s="150" t="s">
        <v>679</v>
      </c>
      <c r="F213" s="150" t="s">
        <v>817</v>
      </c>
      <c r="H213" s="147" t="s">
        <v>664</v>
      </c>
      <c r="I213" s="150" t="s">
        <v>665</v>
      </c>
    </row>
    <row r="214" spans="1:9" x14ac:dyDescent="0.35">
      <c r="A214" s="150" t="s">
        <v>818</v>
      </c>
      <c r="B214" s="150" t="s">
        <v>688</v>
      </c>
      <c r="C214" s="150" t="s">
        <v>690</v>
      </c>
      <c r="D214" s="150" t="s">
        <v>691</v>
      </c>
      <c r="E214" s="150" t="s">
        <v>679</v>
      </c>
      <c r="F214" s="150" t="s">
        <v>818</v>
      </c>
      <c r="H214" s="147" t="s">
        <v>666</v>
      </c>
      <c r="I214" s="150" t="s">
        <v>667</v>
      </c>
    </row>
    <row r="215" spans="1:9" x14ac:dyDescent="0.35">
      <c r="A215" s="150" t="s">
        <v>280</v>
      </c>
      <c r="B215" s="150" t="s">
        <v>684</v>
      </c>
      <c r="C215" s="150" t="s">
        <v>698</v>
      </c>
      <c r="D215" s="150" t="s">
        <v>691</v>
      </c>
      <c r="E215" s="150" t="s">
        <v>699</v>
      </c>
      <c r="F215" s="150" t="s">
        <v>279</v>
      </c>
      <c r="H215" s="148" t="s">
        <v>668</v>
      </c>
      <c r="I215" s="150" t="s">
        <v>669</v>
      </c>
    </row>
    <row r="216" spans="1:9" x14ac:dyDescent="0.35">
      <c r="A216" s="150" t="s">
        <v>281</v>
      </c>
      <c r="B216" s="150" t="s">
        <v>688</v>
      </c>
      <c r="C216" s="150" t="s">
        <v>698</v>
      </c>
      <c r="D216" s="150" t="s">
        <v>691</v>
      </c>
      <c r="E216" s="150" t="s">
        <v>699</v>
      </c>
      <c r="F216" s="150" t="s">
        <v>97</v>
      </c>
      <c r="H216" s="147" t="s">
        <v>670</v>
      </c>
      <c r="I216" s="150" t="s">
        <v>671</v>
      </c>
    </row>
    <row r="217" spans="1:9" x14ac:dyDescent="0.35">
      <c r="A217" s="150" t="s">
        <v>283</v>
      </c>
      <c r="B217" s="150" t="s">
        <v>688</v>
      </c>
      <c r="C217" s="150" t="s">
        <v>690</v>
      </c>
      <c r="D217" s="150" t="s">
        <v>691</v>
      </c>
      <c r="E217" s="150" t="s">
        <v>714</v>
      </c>
      <c r="F217" s="150" t="s">
        <v>282</v>
      </c>
      <c r="H217" s="147" t="s">
        <v>672</v>
      </c>
      <c r="I217" s="150" t="s">
        <v>673</v>
      </c>
    </row>
    <row r="218" spans="1:9" x14ac:dyDescent="0.35">
      <c r="A218" s="150" t="s">
        <v>819</v>
      </c>
      <c r="B218" s="150" t="s">
        <v>688</v>
      </c>
      <c r="C218" s="150" t="s">
        <v>701</v>
      </c>
      <c r="D218" s="150" t="s">
        <v>691</v>
      </c>
      <c r="E218" s="150" t="s">
        <v>679</v>
      </c>
      <c r="F218" s="150" t="s">
        <v>819</v>
      </c>
      <c r="H218" s="147" t="s">
        <v>674</v>
      </c>
      <c r="I218" s="150" t="s">
        <v>675</v>
      </c>
    </row>
    <row r="219" spans="1:9" x14ac:dyDescent="0.35">
      <c r="A219" s="150" t="s">
        <v>820</v>
      </c>
      <c r="B219" s="150" t="s">
        <v>684</v>
      </c>
      <c r="C219" s="150" t="s">
        <v>701</v>
      </c>
      <c r="D219" s="150" t="s">
        <v>691</v>
      </c>
      <c r="E219" s="150" t="s">
        <v>679</v>
      </c>
      <c r="F219" s="150" t="s">
        <v>820</v>
      </c>
    </row>
    <row r="220" spans="1:9" x14ac:dyDescent="0.35">
      <c r="A220" s="150" t="s">
        <v>821</v>
      </c>
      <c r="B220" s="150" t="s">
        <v>688</v>
      </c>
      <c r="C220" s="150" t="s">
        <v>694</v>
      </c>
      <c r="D220" s="150" t="s">
        <v>436</v>
      </c>
      <c r="E220" s="150" t="s">
        <v>695</v>
      </c>
      <c r="F220" s="150" t="s">
        <v>97</v>
      </c>
    </row>
    <row r="221" spans="1:9" x14ac:dyDescent="0.35">
      <c r="A221" s="150" t="s">
        <v>822</v>
      </c>
      <c r="B221" s="150" t="s">
        <v>688</v>
      </c>
      <c r="C221" s="150" t="s">
        <v>694</v>
      </c>
      <c r="D221" s="150" t="s">
        <v>436</v>
      </c>
      <c r="E221" s="150" t="s">
        <v>695</v>
      </c>
      <c r="F221" s="150" t="s">
        <v>822</v>
      </c>
    </row>
    <row r="222" spans="1:9" x14ac:dyDescent="0.35">
      <c r="A222" s="150" t="s">
        <v>823</v>
      </c>
      <c r="B222" s="150" t="s">
        <v>688</v>
      </c>
      <c r="C222" s="150" t="s">
        <v>694</v>
      </c>
      <c r="D222" s="150" t="s">
        <v>436</v>
      </c>
      <c r="E222" s="150" t="s">
        <v>704</v>
      </c>
      <c r="F222" s="150" t="s">
        <v>99</v>
      </c>
    </row>
    <row r="223" spans="1:9" x14ac:dyDescent="0.35">
      <c r="A223" s="150" t="s">
        <v>824</v>
      </c>
      <c r="B223" s="150" t="s">
        <v>688</v>
      </c>
      <c r="C223" s="150" t="s">
        <v>694</v>
      </c>
      <c r="D223" s="150" t="s">
        <v>436</v>
      </c>
      <c r="E223" s="150" t="s">
        <v>737</v>
      </c>
      <c r="F223" s="150" t="s">
        <v>107</v>
      </c>
    </row>
    <row r="224" spans="1:9" x14ac:dyDescent="0.35">
      <c r="A224" s="150" t="s">
        <v>825</v>
      </c>
      <c r="B224" s="150" t="s">
        <v>688</v>
      </c>
      <c r="C224" s="150" t="s">
        <v>694</v>
      </c>
      <c r="D224" s="150" t="s">
        <v>436</v>
      </c>
      <c r="E224" s="150" t="s">
        <v>679</v>
      </c>
      <c r="F224" s="150" t="s">
        <v>101</v>
      </c>
    </row>
    <row r="225" spans="1:6" x14ac:dyDescent="0.35">
      <c r="A225" s="150" t="s">
        <v>284</v>
      </c>
      <c r="B225" s="150" t="s">
        <v>688</v>
      </c>
      <c r="C225" s="150" t="s">
        <v>698</v>
      </c>
      <c r="D225" s="150" t="s">
        <v>691</v>
      </c>
      <c r="E225" s="150" t="s">
        <v>699</v>
      </c>
      <c r="F225" s="150" t="s">
        <v>101</v>
      </c>
    </row>
    <row r="226" spans="1:6" x14ac:dyDescent="0.35">
      <c r="A226" s="150" t="s">
        <v>826</v>
      </c>
      <c r="B226" s="150" t="s">
        <v>688</v>
      </c>
      <c r="C226" s="150" t="s">
        <v>694</v>
      </c>
      <c r="D226" s="150" t="s">
        <v>436</v>
      </c>
      <c r="E226" s="150" t="s">
        <v>695</v>
      </c>
      <c r="F226" s="150" t="s">
        <v>103</v>
      </c>
    </row>
    <row r="227" spans="1:6" x14ac:dyDescent="0.35">
      <c r="A227" s="150" t="s">
        <v>644</v>
      </c>
      <c r="B227" s="150" t="s">
        <v>684</v>
      </c>
      <c r="C227" s="150" t="s">
        <v>701</v>
      </c>
      <c r="D227" s="150" t="s">
        <v>691</v>
      </c>
      <c r="E227" s="150" t="s">
        <v>679</v>
      </c>
      <c r="F227" s="150" t="s">
        <v>645</v>
      </c>
    </row>
    <row r="228" spans="1:6" x14ac:dyDescent="0.35">
      <c r="A228" s="150" t="s">
        <v>827</v>
      </c>
      <c r="B228" s="150" t="s">
        <v>684</v>
      </c>
      <c r="C228" s="150" t="s">
        <v>685</v>
      </c>
      <c r="D228" s="150" t="s">
        <v>686</v>
      </c>
      <c r="E228" s="150" t="s">
        <v>697</v>
      </c>
      <c r="F228" s="150" t="s">
        <v>827</v>
      </c>
    </row>
    <row r="229" spans="1:6" x14ac:dyDescent="0.35">
      <c r="A229" s="150" t="s">
        <v>646</v>
      </c>
      <c r="B229" s="150" t="s">
        <v>688</v>
      </c>
      <c r="C229" s="150" t="s">
        <v>690</v>
      </c>
      <c r="D229" s="150" t="s">
        <v>691</v>
      </c>
      <c r="E229" s="150" t="s">
        <v>679</v>
      </c>
      <c r="F229" s="150" t="s">
        <v>647</v>
      </c>
    </row>
    <row r="230" spans="1:6" x14ac:dyDescent="0.35">
      <c r="A230" s="150" t="s">
        <v>286</v>
      </c>
      <c r="B230" s="150" t="s">
        <v>688</v>
      </c>
      <c r="C230" s="150" t="s">
        <v>690</v>
      </c>
      <c r="D230" s="150" t="s">
        <v>691</v>
      </c>
      <c r="E230" s="150" t="s">
        <v>714</v>
      </c>
      <c r="F230" s="150" t="s">
        <v>285</v>
      </c>
    </row>
    <row r="231" spans="1:6" x14ac:dyDescent="0.35">
      <c r="A231" s="150" t="s">
        <v>828</v>
      </c>
      <c r="B231" s="150" t="s">
        <v>688</v>
      </c>
      <c r="C231" s="150" t="s">
        <v>701</v>
      </c>
      <c r="D231" s="150" t="s">
        <v>686</v>
      </c>
      <c r="E231" s="150" t="s">
        <v>697</v>
      </c>
      <c r="F231" s="150" t="s">
        <v>828</v>
      </c>
    </row>
    <row r="232" spans="1:6" x14ac:dyDescent="0.35">
      <c r="A232" s="150" t="s">
        <v>829</v>
      </c>
      <c r="B232" s="150" t="s">
        <v>688</v>
      </c>
      <c r="C232" s="150" t="s">
        <v>694</v>
      </c>
      <c r="D232" s="150" t="s">
        <v>436</v>
      </c>
      <c r="E232" s="150" t="s">
        <v>695</v>
      </c>
      <c r="F232" s="150" t="s">
        <v>105</v>
      </c>
    </row>
    <row r="233" spans="1:6" x14ac:dyDescent="0.35">
      <c r="A233" s="150" t="s">
        <v>830</v>
      </c>
      <c r="B233" s="150" t="s">
        <v>688</v>
      </c>
      <c r="C233" s="150" t="s">
        <v>694</v>
      </c>
      <c r="D233" s="150" t="s">
        <v>436</v>
      </c>
      <c r="E233" s="150" t="s">
        <v>695</v>
      </c>
      <c r="F233" s="150" t="s">
        <v>111</v>
      </c>
    </row>
    <row r="234" spans="1:6" x14ac:dyDescent="0.35">
      <c r="A234" s="150" t="s">
        <v>831</v>
      </c>
      <c r="B234" s="150" t="s">
        <v>684</v>
      </c>
      <c r="C234" s="150" t="s">
        <v>690</v>
      </c>
      <c r="D234" s="150" t="s">
        <v>691</v>
      </c>
      <c r="E234" s="150" t="s">
        <v>679</v>
      </c>
      <c r="F234" s="150" t="s">
        <v>831</v>
      </c>
    </row>
    <row r="235" spans="1:6" x14ac:dyDescent="0.35">
      <c r="A235" s="150" t="s">
        <v>832</v>
      </c>
      <c r="B235" s="150" t="s">
        <v>688</v>
      </c>
      <c r="C235" s="150" t="s">
        <v>694</v>
      </c>
      <c r="D235" s="150" t="s">
        <v>436</v>
      </c>
      <c r="E235" s="150" t="s">
        <v>737</v>
      </c>
      <c r="F235" s="150" t="s">
        <v>109</v>
      </c>
    </row>
    <row r="236" spans="1:6" x14ac:dyDescent="0.35">
      <c r="A236" s="150" t="s">
        <v>833</v>
      </c>
      <c r="B236" s="150" t="s">
        <v>688</v>
      </c>
      <c r="C236" s="150" t="s">
        <v>694</v>
      </c>
      <c r="D236" s="150" t="s">
        <v>436</v>
      </c>
      <c r="E236" s="150" t="s">
        <v>704</v>
      </c>
      <c r="F236" s="150" t="s">
        <v>113</v>
      </c>
    </row>
    <row r="237" spans="1:6" x14ac:dyDescent="0.35">
      <c r="A237" s="150" t="s">
        <v>834</v>
      </c>
      <c r="B237" s="150" t="s">
        <v>688</v>
      </c>
      <c r="C237" s="150" t="s">
        <v>690</v>
      </c>
      <c r="D237" s="150" t="s">
        <v>691</v>
      </c>
      <c r="E237" s="150" t="s">
        <v>679</v>
      </c>
      <c r="F237" s="150" t="s">
        <v>834</v>
      </c>
    </row>
    <row r="238" spans="1:6" x14ac:dyDescent="0.35">
      <c r="A238" s="150" t="s">
        <v>566</v>
      </c>
      <c r="B238" s="150" t="s">
        <v>688</v>
      </c>
      <c r="C238" s="150" t="s">
        <v>685</v>
      </c>
      <c r="D238" s="150" t="s">
        <v>691</v>
      </c>
      <c r="E238" s="150" t="s">
        <v>679</v>
      </c>
      <c r="F238" s="150" t="s">
        <v>566</v>
      </c>
    </row>
    <row r="239" spans="1:6" x14ac:dyDescent="0.35">
      <c r="A239" s="150" t="s">
        <v>835</v>
      </c>
      <c r="B239" s="150" t="s">
        <v>688</v>
      </c>
      <c r="C239" s="150" t="s">
        <v>694</v>
      </c>
      <c r="D239" s="150" t="s">
        <v>436</v>
      </c>
      <c r="E239" s="150" t="s">
        <v>695</v>
      </c>
      <c r="F239" s="150" t="s">
        <v>117</v>
      </c>
    </row>
    <row r="240" spans="1:6" x14ac:dyDescent="0.35">
      <c r="A240" s="150" t="s">
        <v>648</v>
      </c>
      <c r="B240" s="150" t="s">
        <v>688</v>
      </c>
      <c r="C240" s="150" t="s">
        <v>685</v>
      </c>
      <c r="D240" s="150" t="s">
        <v>691</v>
      </c>
      <c r="E240" s="150" t="s">
        <v>679</v>
      </c>
      <c r="F240" s="150" t="s">
        <v>649</v>
      </c>
    </row>
    <row r="241" spans="1:6" x14ac:dyDescent="0.35">
      <c r="A241" s="150" t="s">
        <v>836</v>
      </c>
      <c r="B241" s="150" t="s">
        <v>688</v>
      </c>
      <c r="C241" s="150" t="s">
        <v>685</v>
      </c>
      <c r="D241" s="150" t="s">
        <v>686</v>
      </c>
      <c r="E241" s="150" t="s">
        <v>697</v>
      </c>
      <c r="F241" s="150" t="s">
        <v>836</v>
      </c>
    </row>
    <row r="242" spans="1:6" x14ac:dyDescent="0.35">
      <c r="A242" s="150" t="s">
        <v>837</v>
      </c>
      <c r="B242" s="150" t="s">
        <v>688</v>
      </c>
      <c r="C242" s="150" t="s">
        <v>685</v>
      </c>
      <c r="D242" s="150" t="s">
        <v>686</v>
      </c>
      <c r="E242" s="150" t="s">
        <v>697</v>
      </c>
      <c r="F242" s="150" t="s">
        <v>837</v>
      </c>
    </row>
    <row r="243" spans="1:6" x14ac:dyDescent="0.35">
      <c r="A243" s="150" t="s">
        <v>838</v>
      </c>
      <c r="B243" s="150" t="s">
        <v>684</v>
      </c>
      <c r="C243" s="150" t="s">
        <v>685</v>
      </c>
      <c r="D243" s="150" t="s">
        <v>691</v>
      </c>
      <c r="E243" s="150" t="s">
        <v>679</v>
      </c>
      <c r="F243" s="150" t="s">
        <v>651</v>
      </c>
    </row>
    <row r="244" spans="1:6" x14ac:dyDescent="0.35">
      <c r="A244" s="150" t="s">
        <v>288</v>
      </c>
      <c r="B244" s="150" t="s">
        <v>688</v>
      </c>
      <c r="C244" s="150" t="s">
        <v>690</v>
      </c>
      <c r="D244" s="150" t="s">
        <v>691</v>
      </c>
      <c r="E244" s="150" t="s">
        <v>714</v>
      </c>
      <c r="F244" s="150" t="s">
        <v>287</v>
      </c>
    </row>
    <row r="245" spans="1:6" x14ac:dyDescent="0.35">
      <c r="A245" s="150" t="s">
        <v>289</v>
      </c>
      <c r="B245" s="150" t="s">
        <v>684</v>
      </c>
      <c r="C245" s="150" t="s">
        <v>698</v>
      </c>
      <c r="D245" s="150" t="s">
        <v>691</v>
      </c>
      <c r="E245" s="150" t="s">
        <v>699</v>
      </c>
      <c r="F245" s="150" t="s">
        <v>115</v>
      </c>
    </row>
    <row r="246" spans="1:6" x14ac:dyDescent="0.35">
      <c r="A246" s="150" t="s">
        <v>652</v>
      </c>
      <c r="B246" s="150" t="s">
        <v>688</v>
      </c>
      <c r="C246" s="150" t="s">
        <v>701</v>
      </c>
      <c r="D246" s="150" t="s">
        <v>691</v>
      </c>
      <c r="E246" s="150" t="s">
        <v>679</v>
      </c>
      <c r="F246" s="150" t="s">
        <v>653</v>
      </c>
    </row>
    <row r="247" spans="1:6" x14ac:dyDescent="0.35">
      <c r="A247" s="150" t="s">
        <v>839</v>
      </c>
      <c r="B247" s="150" t="s">
        <v>688</v>
      </c>
      <c r="C247" s="150" t="s">
        <v>694</v>
      </c>
      <c r="D247" s="150" t="s">
        <v>436</v>
      </c>
      <c r="E247" s="150" t="s">
        <v>679</v>
      </c>
      <c r="F247" s="150" t="s">
        <v>839</v>
      </c>
    </row>
    <row r="248" spans="1:6" x14ac:dyDescent="0.35">
      <c r="A248" s="150" t="s">
        <v>291</v>
      </c>
      <c r="B248" s="150" t="s">
        <v>688</v>
      </c>
      <c r="C248" s="150" t="s">
        <v>701</v>
      </c>
      <c r="D248" s="150" t="s">
        <v>691</v>
      </c>
      <c r="E248" s="150" t="s">
        <v>712</v>
      </c>
      <c r="F248" s="150" t="s">
        <v>290</v>
      </c>
    </row>
    <row r="249" spans="1:6" x14ac:dyDescent="0.35">
      <c r="A249" s="150" t="s">
        <v>292</v>
      </c>
      <c r="B249" s="150" t="s">
        <v>688</v>
      </c>
      <c r="C249" s="150" t="s">
        <v>690</v>
      </c>
      <c r="D249" s="150" t="s">
        <v>691</v>
      </c>
      <c r="E249" s="150" t="s">
        <v>714</v>
      </c>
      <c r="F249" s="150" t="s">
        <v>113</v>
      </c>
    </row>
    <row r="250" spans="1:6" x14ac:dyDescent="0.35">
      <c r="A250" s="150" t="s">
        <v>654</v>
      </c>
      <c r="B250" s="150" t="s">
        <v>688</v>
      </c>
      <c r="C250" s="150" t="s">
        <v>685</v>
      </c>
      <c r="D250" s="150" t="s">
        <v>691</v>
      </c>
      <c r="E250" s="150" t="s">
        <v>679</v>
      </c>
      <c r="F250" s="150" t="s">
        <v>655</v>
      </c>
    </row>
    <row r="251" spans="1:6" x14ac:dyDescent="0.35">
      <c r="A251" s="150" t="s">
        <v>568</v>
      </c>
      <c r="B251" s="150" t="s">
        <v>688</v>
      </c>
      <c r="C251" s="150" t="s">
        <v>685</v>
      </c>
      <c r="D251" s="150" t="s">
        <v>691</v>
      </c>
      <c r="E251" s="150" t="s">
        <v>692</v>
      </c>
      <c r="F251" s="150" t="s">
        <v>569</v>
      </c>
    </row>
    <row r="252" spans="1:6" x14ac:dyDescent="0.35">
      <c r="A252" s="150" t="s">
        <v>840</v>
      </c>
      <c r="B252" s="150" t="s">
        <v>688</v>
      </c>
      <c r="C252" s="150" t="s">
        <v>690</v>
      </c>
      <c r="D252" s="150" t="s">
        <v>762</v>
      </c>
      <c r="E252" s="150" t="s">
        <v>697</v>
      </c>
      <c r="F252" s="150" t="s">
        <v>840</v>
      </c>
    </row>
    <row r="253" spans="1:6" x14ac:dyDescent="0.35">
      <c r="A253" s="150" t="s">
        <v>841</v>
      </c>
      <c r="B253" s="150" t="s">
        <v>688</v>
      </c>
      <c r="C253" s="150" t="s">
        <v>690</v>
      </c>
      <c r="D253" s="150" t="s">
        <v>691</v>
      </c>
      <c r="E253" s="150" t="s">
        <v>679</v>
      </c>
      <c r="F253" s="150" t="s">
        <v>841</v>
      </c>
    </row>
    <row r="254" spans="1:6" x14ac:dyDescent="0.35">
      <c r="A254" s="150" t="s">
        <v>656</v>
      </c>
      <c r="B254" s="150" t="s">
        <v>688</v>
      </c>
      <c r="C254" s="150" t="s">
        <v>698</v>
      </c>
      <c r="D254" s="150" t="s">
        <v>691</v>
      </c>
      <c r="E254" s="150" t="s">
        <v>679</v>
      </c>
      <c r="F254" s="150" t="s">
        <v>657</v>
      </c>
    </row>
    <row r="255" spans="1:6" x14ac:dyDescent="0.35">
      <c r="A255" s="150" t="s">
        <v>570</v>
      </c>
      <c r="B255" s="150" t="s">
        <v>684</v>
      </c>
      <c r="C255" s="150" t="s">
        <v>701</v>
      </c>
      <c r="D255" s="150" t="s">
        <v>691</v>
      </c>
      <c r="E255" s="150" t="s">
        <v>692</v>
      </c>
      <c r="F255" s="150" t="s">
        <v>571</v>
      </c>
    </row>
    <row r="256" spans="1:6" x14ac:dyDescent="0.35">
      <c r="A256" s="150" t="s">
        <v>294</v>
      </c>
      <c r="B256" s="150" t="s">
        <v>688</v>
      </c>
      <c r="C256" s="150" t="s">
        <v>690</v>
      </c>
      <c r="D256" s="150" t="s">
        <v>691</v>
      </c>
      <c r="E256" s="150" t="s">
        <v>714</v>
      </c>
      <c r="F256" s="150" t="s">
        <v>293</v>
      </c>
    </row>
    <row r="257" spans="1:6" x14ac:dyDescent="0.35">
      <c r="A257" s="150" t="s">
        <v>296</v>
      </c>
      <c r="B257" s="150" t="s">
        <v>684</v>
      </c>
      <c r="C257" s="150" t="s">
        <v>690</v>
      </c>
      <c r="D257" s="150" t="s">
        <v>691</v>
      </c>
      <c r="E257" s="150" t="s">
        <v>714</v>
      </c>
      <c r="F257" s="150" t="s">
        <v>295</v>
      </c>
    </row>
    <row r="258" spans="1:6" x14ac:dyDescent="0.35">
      <c r="A258" s="150" t="s">
        <v>298</v>
      </c>
      <c r="B258" s="150" t="s">
        <v>684</v>
      </c>
      <c r="C258" s="150" t="s">
        <v>698</v>
      </c>
      <c r="D258" s="150" t="s">
        <v>691</v>
      </c>
      <c r="E258" s="150" t="s">
        <v>699</v>
      </c>
      <c r="F258" s="150" t="s">
        <v>297</v>
      </c>
    </row>
    <row r="259" spans="1:6" x14ac:dyDescent="0.35">
      <c r="A259" s="150" t="s">
        <v>300</v>
      </c>
      <c r="B259" s="150" t="s">
        <v>684</v>
      </c>
      <c r="C259" s="150" t="s">
        <v>701</v>
      </c>
      <c r="D259" s="150" t="s">
        <v>691</v>
      </c>
      <c r="E259" s="150" t="s">
        <v>712</v>
      </c>
      <c r="F259" s="150" t="s">
        <v>299</v>
      </c>
    </row>
    <row r="260" spans="1:6" x14ac:dyDescent="0.35">
      <c r="A260" s="150" t="s">
        <v>842</v>
      </c>
      <c r="B260" s="150" t="s">
        <v>688</v>
      </c>
      <c r="C260" s="150" t="s">
        <v>690</v>
      </c>
      <c r="D260" s="150" t="s">
        <v>691</v>
      </c>
      <c r="E260" s="150" t="s">
        <v>679</v>
      </c>
      <c r="F260" s="150" t="s">
        <v>842</v>
      </c>
    </row>
    <row r="261" spans="1:6" x14ac:dyDescent="0.35">
      <c r="A261" s="150" t="s">
        <v>843</v>
      </c>
      <c r="B261" s="150" t="s">
        <v>684</v>
      </c>
      <c r="C261" s="150" t="s">
        <v>694</v>
      </c>
      <c r="D261" s="150" t="s">
        <v>436</v>
      </c>
      <c r="E261" s="150" t="s">
        <v>679</v>
      </c>
      <c r="F261" s="150" t="s">
        <v>843</v>
      </c>
    </row>
    <row r="262" spans="1:6" x14ac:dyDescent="0.35">
      <c r="A262" s="150" t="s">
        <v>844</v>
      </c>
      <c r="B262" s="150" t="s">
        <v>684</v>
      </c>
      <c r="C262" s="150" t="s">
        <v>701</v>
      </c>
      <c r="D262" s="150" t="s">
        <v>702</v>
      </c>
      <c r="E262" s="150" t="s">
        <v>702</v>
      </c>
      <c r="F262" s="150" t="s">
        <v>844</v>
      </c>
    </row>
    <row r="263" spans="1:6" x14ac:dyDescent="0.35">
      <c r="A263" s="150" t="s">
        <v>845</v>
      </c>
      <c r="B263" s="150" t="s">
        <v>684</v>
      </c>
      <c r="C263" s="150" t="s">
        <v>690</v>
      </c>
      <c r="D263" s="150" t="s">
        <v>691</v>
      </c>
      <c r="E263" s="150" t="s">
        <v>679</v>
      </c>
      <c r="F263" s="150" t="s">
        <v>845</v>
      </c>
    </row>
    <row r="264" spans="1:6" x14ac:dyDescent="0.35">
      <c r="A264" s="150" t="s">
        <v>572</v>
      </c>
      <c r="B264" s="150" t="s">
        <v>688</v>
      </c>
      <c r="C264" s="150" t="s">
        <v>701</v>
      </c>
      <c r="D264" s="150" t="s">
        <v>691</v>
      </c>
      <c r="E264" s="150" t="s">
        <v>692</v>
      </c>
      <c r="F264" s="150" t="s">
        <v>573</v>
      </c>
    </row>
    <row r="265" spans="1:6" x14ac:dyDescent="0.35">
      <c r="A265" s="150" t="s">
        <v>301</v>
      </c>
      <c r="B265" s="150" t="s">
        <v>688</v>
      </c>
      <c r="C265" s="150" t="s">
        <v>698</v>
      </c>
      <c r="D265" s="150" t="s">
        <v>691</v>
      </c>
      <c r="E265" s="150" t="s">
        <v>699</v>
      </c>
      <c r="F265" s="150" t="s">
        <v>121</v>
      </c>
    </row>
    <row r="266" spans="1:6" x14ac:dyDescent="0.35">
      <c r="A266" s="150" t="s">
        <v>846</v>
      </c>
      <c r="B266" s="150" t="s">
        <v>688</v>
      </c>
      <c r="C266" s="150" t="s">
        <v>694</v>
      </c>
      <c r="D266" s="150" t="s">
        <v>436</v>
      </c>
      <c r="E266" s="150" t="s">
        <v>695</v>
      </c>
      <c r="F266" s="150" t="s">
        <v>121</v>
      </c>
    </row>
    <row r="267" spans="1:6" x14ac:dyDescent="0.35">
      <c r="A267" s="150" t="s">
        <v>302</v>
      </c>
      <c r="B267" s="150" t="s">
        <v>688</v>
      </c>
      <c r="C267" s="150" t="s">
        <v>694</v>
      </c>
      <c r="D267" s="150" t="s">
        <v>436</v>
      </c>
      <c r="E267" s="150" t="s">
        <v>712</v>
      </c>
      <c r="F267" s="150" t="s">
        <v>123</v>
      </c>
    </row>
    <row r="268" spans="1:6" x14ac:dyDescent="0.35">
      <c r="A268" s="150" t="s">
        <v>574</v>
      </c>
      <c r="B268" s="150" t="s">
        <v>688</v>
      </c>
      <c r="C268" s="150" t="s">
        <v>685</v>
      </c>
      <c r="D268" s="150" t="s">
        <v>691</v>
      </c>
      <c r="E268" s="150" t="s">
        <v>692</v>
      </c>
      <c r="F268" s="150" t="s">
        <v>575</v>
      </c>
    </row>
    <row r="269" spans="1:6" x14ac:dyDescent="0.35">
      <c r="A269" s="150" t="s">
        <v>576</v>
      </c>
      <c r="B269" s="150" t="s">
        <v>688</v>
      </c>
      <c r="C269" s="150" t="s">
        <v>685</v>
      </c>
      <c r="D269" s="150" t="s">
        <v>691</v>
      </c>
      <c r="E269" s="150" t="s">
        <v>692</v>
      </c>
      <c r="F269" s="150" t="s">
        <v>577</v>
      </c>
    </row>
    <row r="270" spans="1:6" x14ac:dyDescent="0.35">
      <c r="A270" s="150" t="s">
        <v>658</v>
      </c>
      <c r="B270" s="150" t="s">
        <v>684</v>
      </c>
      <c r="C270" s="150" t="s">
        <v>701</v>
      </c>
      <c r="D270" s="150" t="s">
        <v>691</v>
      </c>
      <c r="E270" s="150" t="s">
        <v>679</v>
      </c>
      <c r="F270" s="150" t="s">
        <v>659</v>
      </c>
    </row>
    <row r="271" spans="1:6" x14ac:dyDescent="0.35">
      <c r="A271" s="150" t="s">
        <v>660</v>
      </c>
      <c r="B271" s="150" t="s">
        <v>688</v>
      </c>
      <c r="C271" s="150" t="s">
        <v>698</v>
      </c>
      <c r="D271" s="150" t="s">
        <v>691</v>
      </c>
      <c r="E271" s="150" t="s">
        <v>679</v>
      </c>
      <c r="F271" s="150" t="s">
        <v>661</v>
      </c>
    </row>
    <row r="272" spans="1:6" x14ac:dyDescent="0.35">
      <c r="A272" s="150" t="s">
        <v>847</v>
      </c>
      <c r="B272" s="150" t="s">
        <v>688</v>
      </c>
      <c r="C272" s="150" t="s">
        <v>690</v>
      </c>
      <c r="D272" s="150" t="s">
        <v>686</v>
      </c>
      <c r="E272" s="150" t="s">
        <v>697</v>
      </c>
      <c r="F272" s="150" t="s">
        <v>847</v>
      </c>
    </row>
    <row r="273" spans="1:6" x14ac:dyDescent="0.35">
      <c r="A273" s="150" t="s">
        <v>662</v>
      </c>
      <c r="B273" s="150" t="s">
        <v>684</v>
      </c>
      <c r="C273" s="150" t="s">
        <v>701</v>
      </c>
      <c r="D273" s="150" t="s">
        <v>691</v>
      </c>
      <c r="E273" s="150" t="s">
        <v>679</v>
      </c>
      <c r="F273" s="150" t="s">
        <v>663</v>
      </c>
    </row>
    <row r="274" spans="1:6" x14ac:dyDescent="0.35">
      <c r="A274" s="150" t="s">
        <v>848</v>
      </c>
      <c r="B274" s="150" t="s">
        <v>688</v>
      </c>
      <c r="C274" s="150" t="s">
        <v>694</v>
      </c>
      <c r="D274" s="150" t="s">
        <v>436</v>
      </c>
      <c r="E274" s="150" t="s">
        <v>679</v>
      </c>
      <c r="F274" s="150" t="s">
        <v>129</v>
      </c>
    </row>
    <row r="275" spans="1:6" x14ac:dyDescent="0.35">
      <c r="A275" s="150" t="s">
        <v>849</v>
      </c>
      <c r="B275" s="150" t="s">
        <v>688</v>
      </c>
      <c r="C275" s="150" t="s">
        <v>685</v>
      </c>
      <c r="D275" s="150" t="s">
        <v>686</v>
      </c>
      <c r="E275" s="150" t="s">
        <v>679</v>
      </c>
      <c r="F275" s="150" t="s">
        <v>849</v>
      </c>
    </row>
    <row r="276" spans="1:6" x14ac:dyDescent="0.35">
      <c r="A276" s="150" t="s">
        <v>850</v>
      </c>
      <c r="B276" s="150" t="s">
        <v>688</v>
      </c>
      <c r="C276" s="150" t="s">
        <v>701</v>
      </c>
      <c r="D276" s="150" t="s">
        <v>691</v>
      </c>
      <c r="E276" s="150" t="s">
        <v>679</v>
      </c>
      <c r="F276" s="150" t="s">
        <v>850</v>
      </c>
    </row>
    <row r="277" spans="1:6" x14ac:dyDescent="0.35">
      <c r="A277" s="150" t="s">
        <v>578</v>
      </c>
      <c r="B277" s="150" t="s">
        <v>688</v>
      </c>
      <c r="C277" s="150" t="s">
        <v>690</v>
      </c>
      <c r="D277" s="150" t="s">
        <v>691</v>
      </c>
      <c r="E277" s="150" t="s">
        <v>692</v>
      </c>
      <c r="F277" s="150" t="s">
        <v>579</v>
      </c>
    </row>
    <row r="278" spans="1:6" x14ac:dyDescent="0.35">
      <c r="A278" s="150" t="s">
        <v>851</v>
      </c>
      <c r="B278" s="150" t="s">
        <v>688</v>
      </c>
      <c r="C278" s="150" t="s">
        <v>685</v>
      </c>
      <c r="D278" s="150" t="s">
        <v>686</v>
      </c>
      <c r="E278" s="150" t="s">
        <v>697</v>
      </c>
      <c r="F278" s="150" t="s">
        <v>851</v>
      </c>
    </row>
    <row r="279" spans="1:6" x14ac:dyDescent="0.35">
      <c r="A279" s="150" t="s">
        <v>664</v>
      </c>
      <c r="B279" s="150" t="s">
        <v>688</v>
      </c>
      <c r="C279" s="150" t="s">
        <v>701</v>
      </c>
      <c r="D279" s="150" t="s">
        <v>691</v>
      </c>
      <c r="E279" s="150" t="s">
        <v>679</v>
      </c>
      <c r="F279" s="150" t="s">
        <v>665</v>
      </c>
    </row>
    <row r="280" spans="1:6" x14ac:dyDescent="0.35">
      <c r="A280" s="150" t="s">
        <v>852</v>
      </c>
      <c r="B280" s="150" t="s">
        <v>688</v>
      </c>
      <c r="C280" s="150" t="s">
        <v>694</v>
      </c>
      <c r="D280" s="150" t="s">
        <v>436</v>
      </c>
      <c r="E280" s="150" t="s">
        <v>695</v>
      </c>
      <c r="F280" s="150" t="s">
        <v>133</v>
      </c>
    </row>
    <row r="281" spans="1:6" x14ac:dyDescent="0.35">
      <c r="A281" s="150" t="s">
        <v>853</v>
      </c>
      <c r="B281" s="150" t="s">
        <v>688</v>
      </c>
      <c r="C281" s="150" t="s">
        <v>694</v>
      </c>
      <c r="D281" s="150" t="s">
        <v>436</v>
      </c>
      <c r="E281" s="150" t="s">
        <v>695</v>
      </c>
      <c r="F281" s="150" t="s">
        <v>127</v>
      </c>
    </row>
    <row r="282" spans="1:6" x14ac:dyDescent="0.35">
      <c r="A282" s="150" t="s">
        <v>666</v>
      </c>
      <c r="B282" s="150" t="s">
        <v>688</v>
      </c>
      <c r="C282" s="150" t="s">
        <v>701</v>
      </c>
      <c r="D282" s="150" t="s">
        <v>691</v>
      </c>
      <c r="E282" s="150" t="s">
        <v>679</v>
      </c>
      <c r="F282" s="150" t="s">
        <v>667</v>
      </c>
    </row>
    <row r="283" spans="1:6" x14ac:dyDescent="0.35">
      <c r="A283" s="150" t="s">
        <v>854</v>
      </c>
      <c r="B283" s="150" t="s">
        <v>688</v>
      </c>
      <c r="C283" s="150" t="s">
        <v>694</v>
      </c>
      <c r="D283" s="150" t="s">
        <v>436</v>
      </c>
      <c r="E283" s="150" t="s">
        <v>679</v>
      </c>
      <c r="F283" s="150" t="s">
        <v>854</v>
      </c>
    </row>
    <row r="284" spans="1:6" x14ac:dyDescent="0.35">
      <c r="A284" s="150" t="s">
        <v>855</v>
      </c>
      <c r="B284" s="150" t="s">
        <v>688</v>
      </c>
      <c r="C284" s="150" t="s">
        <v>685</v>
      </c>
      <c r="D284" s="150" t="s">
        <v>686</v>
      </c>
      <c r="E284" s="150" t="s">
        <v>697</v>
      </c>
      <c r="F284" s="150" t="s">
        <v>855</v>
      </c>
    </row>
    <row r="285" spans="1:6" x14ac:dyDescent="0.35">
      <c r="A285" s="150" t="s">
        <v>856</v>
      </c>
      <c r="B285" s="150" t="s">
        <v>688</v>
      </c>
      <c r="C285" s="150" t="s">
        <v>694</v>
      </c>
      <c r="D285" s="150" t="s">
        <v>436</v>
      </c>
      <c r="E285" s="150" t="s">
        <v>695</v>
      </c>
      <c r="F285" s="150" t="s">
        <v>131</v>
      </c>
    </row>
    <row r="286" spans="1:6" x14ac:dyDescent="0.35">
      <c r="A286" s="150" t="s">
        <v>857</v>
      </c>
      <c r="B286" s="150" t="s">
        <v>688</v>
      </c>
      <c r="C286" s="150" t="s">
        <v>694</v>
      </c>
      <c r="D286" s="150" t="s">
        <v>436</v>
      </c>
      <c r="E286" s="150" t="s">
        <v>695</v>
      </c>
      <c r="F286" s="150" t="s">
        <v>135</v>
      </c>
    </row>
    <row r="287" spans="1:6" x14ac:dyDescent="0.35">
      <c r="A287" s="150" t="s">
        <v>858</v>
      </c>
      <c r="B287" s="150" t="s">
        <v>688</v>
      </c>
      <c r="C287" s="150" t="s">
        <v>690</v>
      </c>
      <c r="D287" s="150" t="s">
        <v>686</v>
      </c>
      <c r="E287" s="150" t="s">
        <v>697</v>
      </c>
      <c r="F287" s="150" t="s">
        <v>858</v>
      </c>
    </row>
    <row r="288" spans="1:6" x14ac:dyDescent="0.35">
      <c r="A288" s="150" t="s">
        <v>580</v>
      </c>
      <c r="B288" s="150" t="s">
        <v>688</v>
      </c>
      <c r="C288" s="150" t="s">
        <v>701</v>
      </c>
      <c r="D288" s="150" t="s">
        <v>691</v>
      </c>
      <c r="E288" s="150" t="s">
        <v>692</v>
      </c>
      <c r="F288" s="150" t="s">
        <v>581</v>
      </c>
    </row>
    <row r="289" spans="1:6" x14ac:dyDescent="0.35">
      <c r="A289" s="150" t="s">
        <v>668</v>
      </c>
      <c r="B289" s="150" t="s">
        <v>688</v>
      </c>
      <c r="C289" s="150" t="s">
        <v>685</v>
      </c>
      <c r="D289" s="150" t="s">
        <v>691</v>
      </c>
      <c r="E289" s="150" t="s">
        <v>679</v>
      </c>
      <c r="F289" s="150" t="s">
        <v>669</v>
      </c>
    </row>
    <row r="290" spans="1:6" x14ac:dyDescent="0.35">
      <c r="A290" s="150" t="s">
        <v>859</v>
      </c>
      <c r="B290" s="150" t="s">
        <v>688</v>
      </c>
      <c r="C290" s="150" t="s">
        <v>685</v>
      </c>
      <c r="D290" s="150" t="s">
        <v>686</v>
      </c>
      <c r="E290" s="150" t="s">
        <v>697</v>
      </c>
      <c r="F290" s="150" t="s">
        <v>859</v>
      </c>
    </row>
    <row r="291" spans="1:6" x14ac:dyDescent="0.35">
      <c r="A291" s="150" t="s">
        <v>670</v>
      </c>
      <c r="B291" s="150" t="s">
        <v>688</v>
      </c>
      <c r="C291" s="150" t="s">
        <v>690</v>
      </c>
      <c r="D291" s="150" t="s">
        <v>691</v>
      </c>
      <c r="E291" s="150" t="s">
        <v>679</v>
      </c>
      <c r="F291" s="150" t="s">
        <v>671</v>
      </c>
    </row>
    <row r="292" spans="1:6" x14ac:dyDescent="0.35">
      <c r="A292" s="150" t="s">
        <v>860</v>
      </c>
      <c r="B292" s="150" t="s">
        <v>688</v>
      </c>
      <c r="C292" s="150" t="s">
        <v>694</v>
      </c>
      <c r="D292" s="150" t="s">
        <v>436</v>
      </c>
      <c r="E292" s="150" t="s">
        <v>695</v>
      </c>
      <c r="F292" s="150" t="s">
        <v>137</v>
      </c>
    </row>
    <row r="293" spans="1:6" x14ac:dyDescent="0.35">
      <c r="A293" s="150" t="s">
        <v>304</v>
      </c>
      <c r="B293" s="150" t="s">
        <v>688</v>
      </c>
      <c r="C293" s="150" t="s">
        <v>698</v>
      </c>
      <c r="D293" s="150" t="s">
        <v>691</v>
      </c>
      <c r="E293" s="150" t="s">
        <v>699</v>
      </c>
      <c r="F293" s="150" t="s">
        <v>303</v>
      </c>
    </row>
    <row r="294" spans="1:6" x14ac:dyDescent="0.35">
      <c r="A294" s="150" t="s">
        <v>672</v>
      </c>
      <c r="B294" s="150" t="s">
        <v>688</v>
      </c>
      <c r="C294" s="150" t="s">
        <v>701</v>
      </c>
      <c r="D294" s="150" t="s">
        <v>691</v>
      </c>
      <c r="E294" s="150" t="s">
        <v>679</v>
      </c>
      <c r="F294" s="150" t="s">
        <v>673</v>
      </c>
    </row>
    <row r="295" spans="1:6" x14ac:dyDescent="0.35">
      <c r="A295" s="150" t="s">
        <v>861</v>
      </c>
      <c r="B295" s="150" t="s">
        <v>684</v>
      </c>
      <c r="C295" s="150" t="s">
        <v>685</v>
      </c>
      <c r="D295" s="150" t="s">
        <v>686</v>
      </c>
      <c r="E295" s="150" t="s">
        <v>697</v>
      </c>
      <c r="F295" s="150" t="s">
        <v>861</v>
      </c>
    </row>
    <row r="296" spans="1:6" x14ac:dyDescent="0.35">
      <c r="A296" s="150" t="s">
        <v>306</v>
      </c>
      <c r="B296" s="150" t="s">
        <v>684</v>
      </c>
      <c r="C296" s="150" t="s">
        <v>690</v>
      </c>
      <c r="D296" s="150" t="s">
        <v>691</v>
      </c>
      <c r="E296" s="150" t="s">
        <v>714</v>
      </c>
      <c r="F296" s="150" t="s">
        <v>305</v>
      </c>
    </row>
    <row r="297" spans="1:6" x14ac:dyDescent="0.35">
      <c r="A297" s="150" t="s">
        <v>862</v>
      </c>
      <c r="B297" s="150" t="s">
        <v>688</v>
      </c>
      <c r="C297" s="150" t="s">
        <v>701</v>
      </c>
      <c r="D297" s="150" t="s">
        <v>686</v>
      </c>
      <c r="E297" s="150" t="s">
        <v>697</v>
      </c>
      <c r="F297" s="150" t="s">
        <v>862</v>
      </c>
    </row>
    <row r="298" spans="1:6" x14ac:dyDescent="0.35">
      <c r="A298" s="150" t="s">
        <v>863</v>
      </c>
      <c r="B298" s="150" t="s">
        <v>688</v>
      </c>
      <c r="C298" s="150" t="s">
        <v>685</v>
      </c>
      <c r="D298" s="150" t="s">
        <v>686</v>
      </c>
      <c r="E298" s="150" t="s">
        <v>697</v>
      </c>
      <c r="F298" s="150" t="s">
        <v>863</v>
      </c>
    </row>
    <row r="299" spans="1:6" x14ac:dyDescent="0.35">
      <c r="A299" s="150" t="s">
        <v>308</v>
      </c>
      <c r="B299" s="150" t="s">
        <v>688</v>
      </c>
      <c r="C299" s="150" t="s">
        <v>698</v>
      </c>
      <c r="D299" s="150" t="s">
        <v>691</v>
      </c>
      <c r="E299" s="150" t="s">
        <v>699</v>
      </c>
      <c r="F299" s="150" t="s">
        <v>307</v>
      </c>
    </row>
    <row r="300" spans="1:6" x14ac:dyDescent="0.35">
      <c r="A300" s="150" t="s">
        <v>864</v>
      </c>
      <c r="B300" s="150" t="s">
        <v>688</v>
      </c>
      <c r="C300" s="150" t="s">
        <v>685</v>
      </c>
      <c r="D300" s="150" t="s">
        <v>686</v>
      </c>
      <c r="E300" s="150" t="s">
        <v>697</v>
      </c>
      <c r="F300" s="150" t="s">
        <v>864</v>
      </c>
    </row>
    <row r="301" spans="1:6" x14ac:dyDescent="0.35">
      <c r="A301" s="150" t="s">
        <v>674</v>
      </c>
      <c r="B301" s="150" t="s">
        <v>688</v>
      </c>
      <c r="C301" s="150" t="s">
        <v>701</v>
      </c>
      <c r="D301" s="150" t="s">
        <v>691</v>
      </c>
      <c r="E301" s="150" t="s">
        <v>679</v>
      </c>
      <c r="F301" s="150" t="s">
        <v>675</v>
      </c>
    </row>
    <row r="302" spans="1:6" x14ac:dyDescent="0.35">
      <c r="A302" s="150" t="s">
        <v>865</v>
      </c>
      <c r="B302" s="150" t="s">
        <v>866</v>
      </c>
      <c r="C302" s="150" t="s">
        <v>694</v>
      </c>
      <c r="D302" s="150" t="s">
        <v>703</v>
      </c>
      <c r="E302" s="150" t="s">
        <v>679</v>
      </c>
      <c r="F302" s="150" t="s">
        <v>865</v>
      </c>
    </row>
  </sheetData>
  <sheetProtection algorithmName="SHA-512" hashValue="vSz8Mk9cPbhEqmB/2U4ISBQQswInVVKh0jhGBrL4RCWzVpnHuxY9W0NjQZJdJ/FihOCdYOzv+FOOS47uOj4R0Q==" saltValue="PeP35n1/KfihaYPA+99Wpw==" spinCount="100000" sheet="1" objects="1" scenarios="1"/>
  <dataValidations disablePrompts="1" count="1">
    <dataValidation allowBlank="1" showInputMessage="1" showErrorMessage="1" promptTitle="'zelf aanvullen'" sqref="N11" xr:uid="{00000000-0002-0000-0700-000000000000}"/>
  </dataValidation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Handleiding</vt:lpstr>
      <vt:lpstr>Algemene gegevens</vt:lpstr>
      <vt:lpstr>Project HA</vt:lpstr>
      <vt:lpstr>Project WA</vt:lpstr>
      <vt:lpstr>Project kolk</vt:lpstr>
      <vt:lpstr>huisaansluitingen</vt:lpstr>
      <vt:lpstr>kolkaansluitingen</vt:lpstr>
      <vt:lpstr>keuzelijsten</vt:lpstr>
      <vt:lpstr>'Algemene gegevens'!Afdrukbereik</vt:lpstr>
      <vt:lpstr>huisaansluitingen!Afdrukbereik</vt:lpstr>
      <vt:lpstr>kolkaansluitingen!Afdrukbereik</vt:lpstr>
      <vt:lpstr>huisaansluitingen</vt:lpstr>
      <vt:lpstr>wachtaansluitingen</vt:lpstr>
    </vt:vector>
  </TitlesOfParts>
  <Company>Pidpa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Huisaanlsuitingsfiche_as_built_dossiers</dc:title>
  <dc:creator>isabelle.vanlierde@pidpa.be</dc:creator>
  <cp:lastModifiedBy>Wendy Francken</cp:lastModifiedBy>
  <cp:lastPrinted>2021-07-05T15:42:34Z</cp:lastPrinted>
  <dcterms:created xsi:type="dcterms:W3CDTF">2010-10-18T20:55:17Z</dcterms:created>
  <dcterms:modified xsi:type="dcterms:W3CDTF">2021-07-06T04:52:34Z</dcterms:modified>
</cp:coreProperties>
</file>